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heckCompatibility="1"/>
  <mc:AlternateContent xmlns:mc="http://schemas.openxmlformats.org/markup-compatibility/2006">
    <mc:Choice Requires="x15">
      <x15ac:absPath xmlns:x15ac="http://schemas.microsoft.com/office/spreadsheetml/2010/11/ac" url="https://sourcewellmn-my.sharepoint.com/personal/courtney_mann_sourcewell-mn_gov/Documents/Desktop/Pricing Documents/"/>
    </mc:Choice>
  </mc:AlternateContent>
  <xr:revisionPtr revIDLastSave="0" documentId="8_{90DE60D8-25E7-4A8A-B11F-6A9A7B76A911}" xr6:coauthVersionLast="47" xr6:coauthVersionMax="47" xr10:uidLastSave="{00000000-0000-0000-0000-000000000000}"/>
  <bookViews>
    <workbookView xWindow="-28920" yWindow="-120" windowWidth="29040" windowHeight="15840" xr2:uid="{00000000-000D-0000-FFFF-FFFF00000000}"/>
  </bookViews>
  <sheets>
    <sheet name="Engage, Ignite, Core Platform" sheetId="2" r:id="rId1"/>
    <sheet name="VP+ Partner Bundle" sheetId="3" r:id="rId2"/>
    <sheet name="Product Deletions &amp; Rationale" sheetId="4" r:id="rId3"/>
    <sheet name="Live Services Product Additions" sheetId="5" r:id="rId4"/>
  </sheet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5" i="2" l="1"/>
  <c r="E24" i="2"/>
  <c r="E23" i="2"/>
  <c r="E22" i="2"/>
  <c r="E21" i="2"/>
  <c r="E20" i="2"/>
  <c r="E19" i="2"/>
  <c r="E18" i="2"/>
  <c r="E17" i="2"/>
  <c r="E16" i="2"/>
  <c r="E15" i="2"/>
  <c r="E14" i="2"/>
  <c r="E13" i="2"/>
  <c r="E12" i="2"/>
  <c r="E11" i="2"/>
  <c r="E10" i="2"/>
  <c r="D10" i="2"/>
  <c r="D25" i="2"/>
  <c r="D24" i="2"/>
  <c r="D23" i="2"/>
  <c r="D22" i="2"/>
  <c r="D21" i="2"/>
  <c r="D20" i="2"/>
  <c r="D19" i="2"/>
  <c r="D18" i="2"/>
  <c r="D17" i="2"/>
  <c r="D16" i="2"/>
  <c r="D15" i="2"/>
  <c r="D14" i="2"/>
  <c r="D13" i="2"/>
  <c r="D12" i="2"/>
  <c r="D11" i="2"/>
</calcChain>
</file>

<file path=xl/sharedStrings.xml><?xml version="1.0" encoding="utf-8"?>
<sst xmlns="http://schemas.openxmlformats.org/spreadsheetml/2006/main" count="469" uniqueCount="256">
  <si>
    <t xml:space="preserve">Virgin Pulse Line-Item Pricing </t>
  </si>
  <si>
    <t>Sourcewell RFP</t>
  </si>
  <si>
    <t>PROGRAM COMPONENT</t>
  </si>
  <si>
    <t xml:space="preserve">ENGAGE </t>
  </si>
  <si>
    <t xml:space="preserve">IGNITE </t>
  </si>
  <si>
    <t xml:space="preserve">CORE </t>
  </si>
  <si>
    <t>DETAILS/DESCRIPTION</t>
  </si>
  <si>
    <t xml:space="preserve">IMPLEMENTATION - Set Up
</t>
  </si>
  <si>
    <t>PLATFORM FEES</t>
  </si>
  <si>
    <t>PEPY</t>
  </si>
  <si>
    <t>Description</t>
  </si>
  <si>
    <t>Spouse/Adult Dependents included in platform fees</t>
  </si>
  <si>
    <t>Term</t>
  </si>
  <si>
    <t xml:space="preserve">3 Years </t>
  </si>
  <si>
    <t>Minimum Annual Fee</t>
  </si>
  <si>
    <t>Minimum Annual Platform fees not dependent on employee group size</t>
  </si>
  <si>
    <t>PLATFORM FEES INCLUDE:</t>
  </si>
  <si>
    <t>Daily Tips</t>
  </si>
  <si>
    <t>X</t>
  </si>
  <si>
    <t>NA</t>
  </si>
  <si>
    <t>Personalization Engine</t>
  </si>
  <si>
    <t>Friends Leaderboard</t>
  </si>
  <si>
    <t>Implementation</t>
  </si>
  <si>
    <t>Member Marketing</t>
  </si>
  <si>
    <t>Member Services Toll Free Telephone Line
 </t>
  </si>
  <si>
    <t>OPTIONAL BUY UP SERVICES</t>
  </si>
  <si>
    <t>PER UNIT</t>
  </si>
  <si>
    <t>MINIMUM QTY.</t>
  </si>
  <si>
    <t>DESCRIPTION OF MINIMUM</t>
  </si>
  <si>
    <t>If minimum not met, charged additional fees</t>
  </si>
  <si>
    <t>Onsite Health Screenings - Cotinine Only</t>
  </si>
  <si>
    <t>Health Screening Form processing</t>
  </si>
  <si>
    <t>Home Screening Kits</t>
  </si>
  <si>
    <t>Onsite Flu Shots - in conjunction with Onsite Event</t>
  </si>
  <si>
    <t>If minimum not met, charged additional Flu Nurse fees</t>
  </si>
  <si>
    <t>Onsite Flu Shots - standalone</t>
  </si>
  <si>
    <t xml:space="preserve">OTHER OPTIONAL PROGRAMS (Quoted per customer request)
</t>
  </si>
  <si>
    <t>Unless otherwise noted, the options below are available in the U.S. and Canada</t>
  </si>
  <si>
    <t>Onsite Coaching</t>
  </si>
  <si>
    <t>TBD</t>
  </si>
  <si>
    <t xml:space="preserve">On-Site Coaches provide in-person coaching sessions with employees to develop personalized health improvement plans and encourage enrollment in relevant benefit programs. Available only in the U.S. </t>
  </si>
  <si>
    <t>Onsite Wellness Coordinator</t>
  </si>
  <si>
    <t xml:space="preserve">On-Site Program Coordinators (Virgin Pulse employees) provide customized support at client sites, which may include aligning with on-site HR teams to organize, market and implement on-site educational opportunities; creating program awareness, enrollment and ongoing participation; connecting employees with available benefits and resources; creating and sustaining Wellness Champions Networks; and more. </t>
  </si>
  <si>
    <t>Health Stations</t>
  </si>
  <si>
    <t xml:space="preserve">Portable biometric screening stations that allow members to easily and accurately measure weight, blood pressure and BMI. </t>
  </si>
  <si>
    <t>Max Buzz Devices</t>
  </si>
  <si>
    <t>$28.99 per device</t>
  </si>
  <si>
    <r>
      <rPr>
        <sz val="10"/>
        <rFont val="Calibri"/>
        <family val="2"/>
        <scheme val="minor"/>
      </rPr>
      <t>An activity and sleep tracking device with vibrating alerts for alarms and phone calls/text messages.</t>
    </r>
    <r>
      <rPr>
        <sz val="10"/>
        <color rgb="FFFF0000"/>
        <rFont val="Calibri"/>
        <family val="2"/>
        <scheme val="minor"/>
      </rPr>
      <t xml:space="preserve">  </t>
    </r>
  </si>
  <si>
    <t>Professional Services</t>
  </si>
  <si>
    <t>$175/Hour</t>
  </si>
  <si>
    <r>
      <rPr>
        <sz val="10"/>
        <rFont val="Calibri"/>
        <family val="2"/>
        <scheme val="minor"/>
      </rPr>
      <t>Could include such services as development of custom reporting, custom analytics services, etc.</t>
    </r>
    <r>
      <rPr>
        <sz val="10"/>
        <color rgb="FFFF0000"/>
        <rFont val="Calibri"/>
        <family val="2"/>
        <scheme val="minor"/>
      </rPr>
      <t xml:space="preserve"> </t>
    </r>
  </si>
  <si>
    <t>Custom Communications</t>
  </si>
  <si>
    <t>$200/Hour</t>
  </si>
  <si>
    <t xml:space="preserve">Development of custom communications materials and campagins. </t>
  </si>
  <si>
    <t xml:space="preserve">ASSUMPTIONS:
</t>
  </si>
  <si>
    <r>
      <rPr>
        <b/>
        <sz val="10"/>
        <color theme="1"/>
        <rFont val="Calibri"/>
        <family val="2"/>
        <scheme val="minor"/>
      </rPr>
      <t>1.</t>
    </r>
    <r>
      <rPr>
        <sz val="10"/>
        <color theme="1"/>
        <rFont val="Calibri"/>
        <family val="2"/>
        <scheme val="minor"/>
      </rPr>
      <t xml:space="preserve"> Pricing assumes a 3 year subscription and annual billing. </t>
    </r>
  </si>
  <si>
    <r>
      <rPr>
        <b/>
        <sz val="10"/>
        <color theme="1"/>
        <rFont val="Calibri"/>
        <family val="2"/>
        <scheme val="minor"/>
      </rPr>
      <t>2.</t>
    </r>
    <r>
      <rPr>
        <sz val="10"/>
        <color theme="1"/>
        <rFont val="Calibri"/>
        <family val="2"/>
        <scheme val="minor"/>
      </rPr>
      <t xml:space="preserve"> Pricing will be honored throughout the initial term of the contract.</t>
    </r>
  </si>
  <si>
    <r>
      <rPr>
        <b/>
        <sz val="10"/>
        <color theme="1"/>
        <rFont val="Calibri"/>
        <family val="2"/>
        <scheme val="minor"/>
      </rPr>
      <t>3.</t>
    </r>
    <r>
      <rPr>
        <sz val="10"/>
        <color theme="1"/>
        <rFont val="Calibri"/>
        <family val="2"/>
        <scheme val="minor"/>
      </rPr>
      <t xml:space="preserve"> Implementation Fee due on contract execution and Year 1 Annual Software and Services Fee due on launch.</t>
    </r>
  </si>
  <si>
    <r>
      <rPr>
        <b/>
        <sz val="10"/>
        <color theme="1"/>
        <rFont val="Calibri"/>
        <family val="2"/>
        <scheme val="minor"/>
      </rPr>
      <t>4.</t>
    </r>
    <r>
      <rPr>
        <sz val="10"/>
        <color theme="1"/>
        <rFont val="Calibri"/>
        <family val="2"/>
        <scheme val="minor"/>
      </rPr>
      <t xml:space="preserve"> These prices require utilization of the Virgin Pulse Master Subscription Agreement and no termination for convenience language in the contract. </t>
    </r>
  </si>
  <si>
    <t>Prices Effective 1.1.2023</t>
  </si>
  <si>
    <t>Wellness Engagement Program Solutions and Related Services</t>
  </si>
  <si>
    <t xml:space="preserve">One Time Set-up fee (will be no more than price shown for groups under 25,000 employees; pricing for larger groups to be discussed on a case-by-case basis)
</t>
  </si>
  <si>
    <t xml:space="preserve">Virgin Pulse Implementation
Includes integration of eligibility files, reward files, additional data files and up to ten (10) SSO connections
</t>
  </si>
  <si>
    <t>1K –  1,249 EMPLOYEES</t>
  </si>
  <si>
    <t>1,250 – 1,499 EMPLOYEES</t>
  </si>
  <si>
    <t>1,500 – 1,749 EMPLOYEES</t>
  </si>
  <si>
    <t>1,750 – 1,999 EMPLOYEES</t>
  </si>
  <si>
    <t>2K – 2,499 EMPLOYEES</t>
  </si>
  <si>
    <t>2,500 – 2,999 EMPLOYEES</t>
  </si>
  <si>
    <t>3K – 3,999 EMPLOYEES</t>
  </si>
  <si>
    <t>4K – 4,999 EMPLOYEES</t>
  </si>
  <si>
    <t>5K – 9,999 EMPLOYEES</t>
  </si>
  <si>
    <t>10K – 14,999 EMPLOYEES</t>
  </si>
  <si>
    <t>15K – 19,999  EMPLOYEES</t>
  </si>
  <si>
    <t>20K – 24,999  EMPLOYEES</t>
  </si>
  <si>
    <t>25K – 29,999  EMPLOYEES</t>
  </si>
  <si>
    <t>30K – 39,999  EMPLOYEES</t>
  </si>
  <si>
    <t>40K – 49,999 EMPLOYEES</t>
  </si>
  <si>
    <t>50,000 +  EMPLOYEES</t>
  </si>
  <si>
    <t>PEPY Pricing assumes 3 year contract - PEPM pricing is also available with a 3 year contract.</t>
  </si>
  <si>
    <t>Core                    X = INCLUDED</t>
  </si>
  <si>
    <t>DAILY HEALTHY ROUTINES</t>
  </si>
  <si>
    <t>Healthy Habit Tracking</t>
  </si>
  <si>
    <t>Engage                    X = INCLUDED   42 Content Channels</t>
  </si>
  <si>
    <t>Ignite                    X = INCLUDED 21 Content Channels</t>
  </si>
  <si>
    <t>Step Converter Tool</t>
  </si>
  <si>
    <t>AI Driven Recommendations</t>
  </si>
  <si>
    <t>Nutrition Guide</t>
  </si>
  <si>
    <t>Sleep Guide</t>
  </si>
  <si>
    <t>Journeys - self-paced, digital coaching experiences</t>
  </si>
  <si>
    <t>Topics of Interest</t>
  </si>
  <si>
    <t>Stats Tracking manually &amp; through devices</t>
  </si>
  <si>
    <t>SOCIAL FEATURES</t>
  </si>
  <si>
    <t>Challenge Administration</t>
  </si>
  <si>
    <t>Basic Organization Challenges</t>
  </si>
  <si>
    <t>Destination Challenges</t>
  </si>
  <si>
    <t>Peer-to-Peer Challenges</t>
  </si>
  <si>
    <t>Spotlight Challenges</t>
  </si>
  <si>
    <t>Social Groups</t>
  </si>
  <si>
    <t>Shoutouts</t>
  </si>
  <si>
    <t>CONDITION DEPTH</t>
  </si>
  <si>
    <t>Health Check Health Assessment</t>
  </si>
  <si>
    <t>My Care Checklist</t>
  </si>
  <si>
    <t>VP Transform for Pre-Diabetes (DPP program)</t>
  </si>
  <si>
    <t>VP Transform for Weight Management</t>
  </si>
  <si>
    <t>Optional Add-On</t>
  </si>
  <si>
    <t>ENGAGEMENT PLATFORM</t>
  </si>
  <si>
    <t>Goal Setting</t>
  </si>
  <si>
    <t>Calendar Activities &amp; Events</t>
  </si>
  <si>
    <t>Surveys</t>
  </si>
  <si>
    <t>Survey Administration</t>
  </si>
  <si>
    <t>Segmented Events Calendar</t>
  </si>
  <si>
    <t>Programs Page</t>
  </si>
  <si>
    <t>Systems Communications</t>
  </si>
  <si>
    <t>Standard Member Communications</t>
  </si>
  <si>
    <t>GAMIFICATION/MOTIVATION</t>
  </si>
  <si>
    <t>Action Rewards</t>
  </si>
  <si>
    <t>Points &amp; Levels Rewards</t>
  </si>
  <si>
    <t>Employer Sponsored Rewards</t>
  </si>
  <si>
    <t>Virgin Pulse Store</t>
  </si>
  <si>
    <t>Virgin Pulse Cash</t>
  </si>
  <si>
    <t>Global Rewards Store</t>
  </si>
  <si>
    <t xml:space="preserve">LIVE SERVICES &amp; HEALTH SOLUTIONS
</t>
  </si>
  <si>
    <t>Coaching Services</t>
  </si>
  <si>
    <t>Biometric Screening Services</t>
  </si>
  <si>
    <t>Navigation &amp; Transparency</t>
  </si>
  <si>
    <t>FLEXIBLE PLATFORM &amp; CLIENT TOOLS</t>
  </si>
  <si>
    <t>Partner Ecosystem</t>
  </si>
  <si>
    <t>VP+</t>
  </si>
  <si>
    <t>Claims Ingestion</t>
  </si>
  <si>
    <t>Eligibility File Ingestion</t>
  </si>
  <si>
    <t>Admin Portal</t>
  </si>
  <si>
    <t>Real-Time Reporting</t>
  </si>
  <si>
    <t>Branding &amp; Theming</t>
  </si>
  <si>
    <t>Rewards Program Design</t>
  </si>
  <si>
    <t>Device Connection</t>
  </si>
  <si>
    <t xml:space="preserve">General Assumptions:  Across our book of business we see average utilization rates of 5%-7%. Rates may vary based on a number of factors. </t>
  </si>
  <si>
    <t>Per Participant Per Month</t>
  </si>
  <si>
    <t>Per Participant Per Year</t>
  </si>
  <si>
    <t>Eligibility-based</t>
  </si>
  <si>
    <t>$1.00 PEPM</t>
  </si>
  <si>
    <t>$55.00 PPPM</t>
  </si>
  <si>
    <t>$235.00 PPPY</t>
  </si>
  <si>
    <t xml:space="preserve">Biometric Screening Services (additional options are available, upon request)
</t>
  </si>
  <si>
    <t>Onsite Health Screenings (fingerstick)</t>
  </si>
  <si>
    <t>VP Transform for Pre-diabetes (DPP)</t>
  </si>
  <si>
    <r>
      <t xml:space="preserve">VP Transform </t>
    </r>
    <r>
      <rPr>
        <sz val="10"/>
        <color theme="1"/>
        <rFont val="Calibri"/>
        <family val="2"/>
        <scheme val="minor"/>
      </rPr>
      <t xml:space="preserve"> - VP Transform combines the best of smart technology, consumer friendly tools and a specialized coaching team.</t>
    </r>
  </si>
  <si>
    <t>$528.00 PPPY</t>
  </si>
  <si>
    <t>Tier</t>
  </si>
  <si>
    <t>Partner Combination</t>
  </si>
  <si>
    <t>List Price*</t>
  </si>
  <si>
    <t>Partner Category</t>
  </si>
  <si>
    <t>Essential</t>
  </si>
  <si>
    <t>(Digital Only)</t>
  </si>
  <si>
    <t>Expanded</t>
  </si>
  <si>
    <t>(Digital first, live interaction available)</t>
  </si>
  <si>
    <t>Extensive</t>
  </si>
  <si>
    <t>(Live +Digital)</t>
  </si>
  <si>
    <t>Tier 1</t>
  </si>
  <si>
    <r>
      <t xml:space="preserve">Choice of 4 Essentials </t>
    </r>
    <r>
      <rPr>
        <b/>
        <sz val="10"/>
        <color theme="1"/>
        <rFont val="Calibri"/>
        <family val="2"/>
        <scheme val="minor"/>
      </rPr>
      <t>OR</t>
    </r>
  </si>
  <si>
    <t>2 Essentials + 1 Expanded</t>
  </si>
  <si>
    <t>Behavioral Health</t>
  </si>
  <si>
    <r>
      <t>·</t>
    </r>
    <r>
      <rPr>
        <sz val="7"/>
        <color rgb="FF172B4D"/>
        <rFont val="Times New Roman"/>
        <family val="1"/>
      </rPr>
      <t xml:space="preserve">       </t>
    </r>
    <r>
      <rPr>
        <sz val="10"/>
        <color rgb="FF000000"/>
        <rFont val="Calibri"/>
        <family val="2"/>
        <scheme val="minor"/>
      </rPr>
      <t>RethinkCare (top 3 collections)</t>
    </r>
  </si>
  <si>
    <r>
      <t>·</t>
    </r>
    <r>
      <rPr>
        <sz val="7"/>
        <color rgb="FF172B4D"/>
        <rFont val="Times New Roman"/>
        <family val="1"/>
      </rPr>
      <t xml:space="preserve">       </t>
    </r>
    <r>
      <rPr>
        <sz val="10"/>
        <color rgb="FF000000"/>
        <rFont val="Calibri"/>
        <family val="2"/>
        <scheme val="minor"/>
      </rPr>
      <t>Koa Health</t>
    </r>
  </si>
  <si>
    <r>
      <t>·</t>
    </r>
    <r>
      <rPr>
        <sz val="7"/>
        <color theme="1"/>
        <rFont val="Times New Roman"/>
        <family val="1"/>
      </rPr>
      <t xml:space="preserve">   </t>
    </r>
    <r>
      <rPr>
        <sz val="10"/>
        <color rgb="FF000000"/>
        <rFont val="Calibri"/>
        <family val="2"/>
        <scheme val="minor"/>
      </rPr>
      <t>RethinkCare</t>
    </r>
  </si>
  <si>
    <t>(Personal Wellbeing)</t>
  </si>
  <si>
    <t>(Professional Development)</t>
  </si>
  <si>
    <r>
      <t>·</t>
    </r>
    <r>
      <rPr>
        <sz val="7"/>
        <color rgb="FF172B4D"/>
        <rFont val="Times New Roman"/>
        <family val="1"/>
      </rPr>
      <t xml:space="preserve">   </t>
    </r>
    <r>
      <rPr>
        <i/>
        <sz val="10"/>
        <color rgb="FF000000"/>
        <rFont val="Calibri"/>
        <family val="2"/>
        <scheme val="minor"/>
      </rPr>
      <t>meQuilibrium Engage</t>
    </r>
  </si>
  <si>
    <r>
      <t>·</t>
    </r>
    <r>
      <rPr>
        <sz val="7"/>
        <color rgb="FF172B4D"/>
        <rFont val="Times New Roman"/>
        <family val="1"/>
      </rPr>
      <t xml:space="preserve">   </t>
    </r>
    <r>
      <rPr>
        <sz val="10"/>
        <color rgb="FF000000"/>
        <rFont val="Calibri"/>
        <family val="2"/>
        <scheme val="minor"/>
      </rPr>
      <t>meQuilbrium Suite</t>
    </r>
  </si>
  <si>
    <t>Tier 2</t>
  </si>
  <si>
    <r>
      <t xml:space="preserve">Choice of 6 Essentials </t>
    </r>
    <r>
      <rPr>
        <b/>
        <sz val="10"/>
        <color theme="1"/>
        <rFont val="Calibri"/>
        <family val="2"/>
        <scheme val="minor"/>
      </rPr>
      <t>OR</t>
    </r>
  </si>
  <si>
    <t>1 Essentials + 2 Expanded</t>
  </si>
  <si>
    <t>Family Benefits</t>
  </si>
  <si>
    <r>
      <t>·</t>
    </r>
    <r>
      <rPr>
        <sz val="7"/>
        <color rgb="FF172B4D"/>
        <rFont val="Times New Roman"/>
        <family val="1"/>
      </rPr>
      <t xml:space="preserve">   </t>
    </r>
    <r>
      <rPr>
        <sz val="10"/>
        <color rgb="FF000000"/>
        <rFont val="Calibri"/>
        <family val="2"/>
        <scheme val="minor"/>
      </rPr>
      <t>Ovia Health</t>
    </r>
  </si>
  <si>
    <r>
      <t>·</t>
    </r>
    <r>
      <rPr>
        <sz val="7"/>
        <color rgb="FF172B4D"/>
        <rFont val="Times New Roman"/>
        <family val="1"/>
      </rPr>
      <t xml:space="preserve">   </t>
    </r>
    <r>
      <rPr>
        <sz val="10"/>
        <color rgb="FF000000"/>
        <rFont val="Calibri"/>
        <family val="2"/>
        <scheme val="minor"/>
      </rPr>
      <t>RethinkCare</t>
    </r>
  </si>
  <si>
    <t>(Parenting &amp; Caregiving)</t>
  </si>
  <si>
    <t>Tier 3</t>
  </si>
  <si>
    <r>
      <t xml:space="preserve">Choice of 2 Essentials + 1 Extensive </t>
    </r>
    <r>
      <rPr>
        <b/>
        <sz val="10"/>
        <color theme="1"/>
        <rFont val="Calibri"/>
        <family val="2"/>
        <scheme val="minor"/>
      </rPr>
      <t>OR</t>
    </r>
  </si>
  <si>
    <t>2 Essentials + 2 Expanded</t>
  </si>
  <si>
    <t>Financial Wellbeing</t>
  </si>
  <si>
    <r>
      <t>·</t>
    </r>
    <r>
      <rPr>
        <sz val="7"/>
        <color rgb="FF172B4D"/>
        <rFont val="Times New Roman"/>
        <family val="1"/>
      </rPr>
      <t xml:space="preserve">   </t>
    </r>
    <r>
      <rPr>
        <sz val="10"/>
        <color rgb="FF000000"/>
        <rFont val="Calibri"/>
        <family val="2"/>
        <scheme val="minor"/>
      </rPr>
      <t>Enrich</t>
    </r>
  </si>
  <si>
    <t>Tier 4</t>
  </si>
  <si>
    <r>
      <t xml:space="preserve">Choice of 2 Essentials + 1 Expanded + 1 Extensive </t>
    </r>
    <r>
      <rPr>
        <b/>
        <sz val="10"/>
        <color theme="1"/>
        <rFont val="Calibri"/>
        <family val="2"/>
        <scheme val="minor"/>
      </rPr>
      <t>OR</t>
    </r>
  </si>
  <si>
    <t>2 Expanded + 1 Extensive</t>
  </si>
  <si>
    <t>Fitness</t>
  </si>
  <si>
    <r>
      <t>·</t>
    </r>
    <r>
      <rPr>
        <sz val="7"/>
        <color rgb="FF172B4D"/>
        <rFont val="Times New Roman"/>
        <family val="1"/>
      </rPr>
      <t xml:space="preserve">   </t>
    </r>
    <r>
      <rPr>
        <sz val="10"/>
        <color rgb="FF000000"/>
        <rFont val="Calibri"/>
        <family val="2"/>
        <scheme val="minor"/>
      </rPr>
      <t>Aaptiv</t>
    </r>
  </si>
  <si>
    <t>Wellbeats</t>
  </si>
  <si>
    <t>SWORKIT</t>
  </si>
  <si>
    <t>Tier 5</t>
  </si>
  <si>
    <r>
      <t xml:space="preserve">Choice of 2 Essentials + 2 Expanded + 1 Extensive </t>
    </r>
    <r>
      <rPr>
        <b/>
        <sz val="10"/>
        <color theme="1"/>
        <rFont val="Calibri"/>
        <family val="2"/>
        <scheme val="minor"/>
      </rPr>
      <t>OR</t>
    </r>
  </si>
  <si>
    <t>1 Expanded + 2 Extensive</t>
  </si>
  <si>
    <t>Nutrition</t>
  </si>
  <si>
    <r>
      <t>·</t>
    </r>
    <r>
      <rPr>
        <sz val="7"/>
        <color rgb="FF172B4D"/>
        <rFont val="Times New Roman"/>
        <family val="1"/>
      </rPr>
      <t xml:space="preserve">   </t>
    </r>
    <r>
      <rPr>
        <sz val="10"/>
        <color rgb="FF000000"/>
        <rFont val="Calibri"/>
        <family val="2"/>
        <scheme val="minor"/>
      </rPr>
      <t>Foodsmart</t>
    </r>
  </si>
  <si>
    <t>Tier 6</t>
  </si>
  <si>
    <r>
      <t xml:space="preserve">Choice of 2 Essentials + 1 Expanded + 2 Extensive </t>
    </r>
    <r>
      <rPr>
        <b/>
        <sz val="10"/>
        <color theme="1"/>
        <rFont val="Calibri"/>
        <family val="2"/>
        <scheme val="minor"/>
      </rPr>
      <t>OR</t>
    </r>
  </si>
  <si>
    <t>2 Expanded 2 1 Extensive</t>
  </si>
  <si>
    <t>MSK</t>
  </si>
  <si>
    <r>
      <t>·</t>
    </r>
    <r>
      <rPr>
        <sz val="7"/>
        <color rgb="FF172B4D"/>
        <rFont val="Times New Roman"/>
        <family val="1"/>
      </rPr>
      <t xml:space="preserve">   </t>
    </r>
    <r>
      <rPr>
        <sz val="10"/>
        <color rgb="FF000000"/>
        <rFont val="Calibri"/>
        <family val="2"/>
        <scheme val="minor"/>
      </rPr>
      <t>Kaia</t>
    </r>
  </si>
  <si>
    <t>(6-weeks only)</t>
  </si>
  <si>
    <t>(full offering)</t>
  </si>
  <si>
    <t>Tobacco Cessation</t>
  </si>
  <si>
    <r>
      <t>·</t>
    </r>
    <r>
      <rPr>
        <sz val="7"/>
        <color rgb="FF172B4D"/>
        <rFont val="Times New Roman"/>
        <family val="1"/>
      </rPr>
      <t xml:space="preserve">   </t>
    </r>
    <r>
      <rPr>
        <sz val="10"/>
        <color rgb="FF172B4D"/>
        <rFont val="Calibri"/>
        <family val="2"/>
        <scheme val="minor"/>
      </rPr>
      <t> </t>
    </r>
  </si>
  <si>
    <t>*Minimums may apply</t>
  </si>
  <si>
    <t>Expert Medical Opinion</t>
  </si>
  <si>
    <r>
      <t>·</t>
    </r>
    <r>
      <rPr>
        <sz val="7"/>
        <color rgb="FF172B4D"/>
        <rFont val="Times New Roman"/>
        <family val="1"/>
      </rPr>
      <t xml:space="preserve">      </t>
    </r>
    <r>
      <rPr>
        <sz val="10"/>
        <color rgb="FF000000"/>
        <rFont val="Calibri"/>
        <family val="2"/>
        <scheme val="minor"/>
      </rPr>
      <t>MORE Health</t>
    </r>
  </si>
  <si>
    <t>(cancer only)</t>
  </si>
  <si>
    <r>
      <t>·</t>
    </r>
    <r>
      <rPr>
        <sz val="7"/>
        <color rgb="FF172B4D"/>
        <rFont val="Times New Roman"/>
        <family val="1"/>
      </rPr>
      <t xml:space="preserve">   </t>
    </r>
    <r>
      <rPr>
        <sz val="10"/>
        <color rgb="FF000000"/>
        <rFont val="Calibri"/>
        <family val="2"/>
        <scheme val="minor"/>
      </rPr>
      <t>MORE Health </t>
    </r>
  </si>
  <si>
    <t>(cancer, surgery, heart disease)</t>
  </si>
  <si>
    <t>Prescription Cost Savings</t>
  </si>
  <si>
    <r>
      <t>·</t>
    </r>
    <r>
      <rPr>
        <sz val="7"/>
        <color rgb="FF172B4D"/>
        <rFont val="Times New Roman"/>
        <family val="1"/>
      </rPr>
      <t xml:space="preserve">   </t>
    </r>
    <r>
      <rPr>
        <sz val="10"/>
        <color rgb="FF000000"/>
        <rFont val="Calibri"/>
        <family val="2"/>
        <scheme val="minor"/>
      </rPr>
      <t>RxSS</t>
    </r>
  </si>
  <si>
    <t>The VP+ Partner Bundle includes nine (9) partner categories in a one-contract buying solution at 40-60% off standard pricing, giving clients more choice and flexibility to target their specific cost drivers and organizational priorities. VP+ is an exclusive offering of Virgin Pulse.</t>
  </si>
  <si>
    <t>Product Being Deleted</t>
  </si>
  <si>
    <t>Rationale</t>
  </si>
  <si>
    <t>Trophies</t>
  </si>
  <si>
    <t>Friends &amp; Family Invitations</t>
  </si>
  <si>
    <t>This product is no longer available</t>
  </si>
  <si>
    <t>Whil Powerup (Whil)</t>
  </si>
  <si>
    <t>Sleep Powerup (Sleepio)</t>
  </si>
  <si>
    <t xml:space="preserve">Zipongo Powerup </t>
  </si>
  <si>
    <r>
      <t>Total Population Health Management Telephonic Coaching (</t>
    </r>
    <r>
      <rPr>
        <b/>
        <sz val="10"/>
        <color rgb="FFFF0000"/>
        <rFont val="Calibri"/>
        <family val="2"/>
        <scheme val="minor"/>
      </rPr>
      <t>additional options are available, upon request</t>
    </r>
    <r>
      <rPr>
        <b/>
        <sz val="10"/>
        <rFont val="Calibri"/>
        <family val="2"/>
        <scheme val="minor"/>
      </rPr>
      <t>)</t>
    </r>
    <r>
      <rPr>
        <b/>
        <sz val="10"/>
        <color theme="1"/>
        <rFont val="Calibri"/>
        <family val="2"/>
        <scheme val="minor"/>
      </rPr>
      <t xml:space="preserve"> </t>
    </r>
    <r>
      <rPr>
        <sz val="10"/>
        <color theme="1"/>
        <rFont val="Calibri"/>
        <family val="2"/>
        <scheme val="minor"/>
      </rPr>
      <t>- Members are matched to coach based on member goals and preferences. Coaching is based on what’s most meaningful to the member across all lifestyle topics and 22 conditions. Also includes tobacco cessation coaching.</t>
    </r>
  </si>
  <si>
    <t>Benefits Decision Support (Jellyvision)</t>
  </si>
  <si>
    <t>Product</t>
  </si>
  <si>
    <t>Cost</t>
  </si>
  <si>
    <t>Virgin Pulse Guides</t>
  </si>
  <si>
    <t xml:space="preserve">Unlimited access to Virgin Pulse Guides who offer on-demand, one-to-one support to connect employees to their benefits, resources and programs. They combine high-tech with human touch interactions. Guides support members across their health and wellbeing journey by answering questions, directing to tools and resources, and helping members activate programs best suited for their health and wellbeing goals. </t>
  </si>
  <si>
    <t>$6.50 PEPY if fewer than 5,000 eligible employees;                 $6.00 PEPY if more than 5,000 eligible employees;                    OR                                            $.50 PEPM for any size group</t>
  </si>
  <si>
    <t>Next Steps Consult</t>
  </si>
  <si>
    <r>
      <t>A concierge-style engagement conversation that helps employees understand their health status by reviewing their HRA and biometric screenings results. These one-time conversations, led by a </t>
    </r>
    <r>
      <rPr>
        <b/>
        <sz val="10"/>
        <color rgb="FF172B4D"/>
        <rFont val="Calibri"/>
        <family val="2"/>
        <scheme val="minor"/>
      </rPr>
      <t>Health Guide, </t>
    </r>
    <r>
      <rPr>
        <sz val="10"/>
        <color rgb="FF172B4D"/>
        <rFont val="Calibri"/>
        <family val="2"/>
        <scheme val="minor"/>
      </rPr>
      <t>direct members to the programs and resources available to help them achieve their goals. </t>
    </r>
  </si>
  <si>
    <t>$25 per call</t>
  </si>
  <si>
    <t>High Availability Mental Health Coaching provides quick access to individualized mental health support with trained experts to help members cope with life’s challenges today and tomorrow.</t>
  </si>
  <si>
    <t>High Availability Mental Health Coaching: Eligibility-based</t>
  </si>
  <si>
    <t>High Availability Mental Health Coaching: Participatory-based</t>
  </si>
  <si>
    <t>$1.25 PEPM                               OR                                             $15 PEPY</t>
  </si>
  <si>
    <t>$265 PPPY                                  OR                                              $65 PPPM</t>
  </si>
  <si>
    <t>Condition Management Coaching: Eligibility-based</t>
  </si>
  <si>
    <t>Only members who identified with 1 of 22 conditions, based on claims, HRA or biometric screening. Members will only work with clinicians who specialize in their condition. Coach and member will co-create a holistic plan of care using evidence-based clinical guidelines to address the condition.</t>
  </si>
  <si>
    <t>$1.25 PEPM                                OR                                              $15 PEPY</t>
  </si>
  <si>
    <t>Condition Management Coaching: Participatory-based</t>
  </si>
  <si>
    <t>$265 PPPY                                  OR                                             $65 PPPM</t>
  </si>
  <si>
    <t>Lifestyle Management Coaching: Eligibility-based</t>
  </si>
  <si>
    <t>Lifestyle Management Coaching: Participatory-based</t>
  </si>
  <si>
    <t>Members will work with a lifestyle management coach to address goals like preventative care compliance, health literacy, and lifestyle improvement. </t>
  </si>
  <si>
    <t>$0.85 PEPM                               OR                                         $10.29 PEPY</t>
  </si>
  <si>
    <t>$200 PPPY                                  OR                                               $50 PPPM</t>
  </si>
  <si>
    <t>Guides + Total Population Health Coaching</t>
  </si>
  <si>
    <t>A combination of on-demand, one-to-one support to connect employees to their benefits, resources and programs AND live, telephonic 1:1 coaching.</t>
  </si>
  <si>
    <t>$15.60 PEPY                               OR                                          $1.30 PEPM</t>
  </si>
  <si>
    <t>VP Navigate</t>
  </si>
  <si>
    <t>VP Navigate with Advocacy</t>
  </si>
  <si>
    <t>VP Navigate™ supports members in personalized benefits navigation - finding the right benefit at the right time seamlessly within their Virgin Pulse experience. VP Navigate is a collection of digital tools that helps members better understand their medical plan benefits, find higher quality, lower cost providers, and sort through all of the benefit offerings they receive with smart searching and recommendations. VP Navigate features include medical plan details such as balances and accumulators, digital wallet, provider search, procedure search, steerage towards high-quality providers, cost transparency for procedures, and recent medical claim details.</t>
  </si>
  <si>
    <t>$19.00 PEPY                         Volume discounts are available</t>
  </si>
  <si>
    <t>VP Navigate with Advocacy is an add-on to VP Navigate that broadens our benefit navigation offering. VP Navigate with Advocacy complements the intuitive online experience with our Health &amp; Benefits Guides. These benefit experts advocate for members and assist them in overcoming barriers to care and compliance with appointments. They help members improve life quality and health metrics, and better utilize the member's available benefits. They can work directly with providers, health, and social resources to coordinate care for members with chronic or critical health conditions. Members are referred to Health &amp; Benefits Guides by Guides or Coaches. Health &amp; Benefits Guides will conduct calls and schedule follow-ups as needed.  </t>
  </si>
  <si>
    <t>$37.00 PEPY                         Volume discounts are available</t>
  </si>
  <si>
    <t>Tobacco Cessation Coaching</t>
  </si>
  <si>
    <t>$250 PPPY</t>
  </si>
  <si>
    <t>Tobacco cessation coaching with Virgin Pulse coaches certified through the QuitSmart training program developed by Duke University’s Dr. Robert Shipley. They follow the same whole-person, primary coach model and behavior change approach as our other lifestyle coaches to help participants cut back and quit.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</si>
</sst>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color rgb="FFFF0000"/>
      <name val="Calibri"/>
      <family val="2"/>
      <scheme val="minor"/>
    </font>
    <font>
      <b/>
      <sz val="12"/>
      <color theme="1"/>
      <name val="Calibri"/>
      <family val="2"/>
      <scheme val="minor"/>
    </font>
    <font>
      <sz val="8"/>
      <name val="Calibri"/>
      <family val="2"/>
      <scheme val="minor"/>
    </font>
    <font>
      <b/>
      <sz val="10"/>
      <color rgb="FFFF0000"/>
      <name val="Calibri"/>
      <family val="2"/>
      <scheme val="minor"/>
    </font>
    <font>
      <sz val="10"/>
      <color rgb="FF172B4D"/>
      <name val="Calibri"/>
      <family val="2"/>
      <scheme val="minor"/>
    </font>
    <font>
      <b/>
      <sz val="11"/>
      <color rgb="FF172B4D"/>
      <name val="Calibri"/>
      <family val="2"/>
      <scheme val="minor"/>
    </font>
    <font>
      <b/>
      <sz val="10"/>
      <color rgb="FF172B4D"/>
      <name val="Calibri"/>
      <family val="2"/>
      <scheme val="minor"/>
    </font>
    <font>
      <sz val="10"/>
      <color rgb="FF172B4D"/>
      <name val="Symbol"/>
      <family val="1"/>
      <charset val="2"/>
    </font>
    <font>
      <sz val="7"/>
      <color rgb="FF172B4D"/>
      <name val="Times New Roman"/>
      <family val="1"/>
    </font>
    <font>
      <sz val="10"/>
      <color theme="1"/>
      <name val="Symbol"/>
      <family val="1"/>
      <charset val="2"/>
    </font>
    <font>
      <sz val="7"/>
      <color theme="1"/>
      <name val="Times New Roman"/>
      <family val="1"/>
    </font>
    <font>
      <i/>
      <sz val="10"/>
      <color rgb="FF000000"/>
      <name val="Calibri"/>
      <family val="2"/>
      <scheme val="minor"/>
    </font>
    <font>
      <b/>
      <sz val="10"/>
      <name val="Calibri"/>
      <family val="2"/>
      <scheme val="minor"/>
    </font>
    <font>
      <sz val="10"/>
      <color rgb="FF161717"/>
      <name val="Calibri"/>
      <family val="2"/>
      <scheme val="minor"/>
    </font>
    <font>
      <sz val="10"/>
      <color rgb="FF003366"/>
      <name val="Calibri"/>
      <family val="2"/>
      <scheme val="minor"/>
    </font>
    <font>
      <sz val="11"/>
      <color rgb="FF172B4D"/>
      <name val="Calibri"/>
      <family val="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4E4ED"/>
        <bgColor indexed="64"/>
      </patternFill>
    </fill>
    <fill>
      <patternFill patternType="solid">
        <fgColor rgb="FF6799CC"/>
        <bgColor indexed="64"/>
      </patternFill>
    </fill>
    <fill>
      <patternFill patternType="solid">
        <fgColor theme="0" tint="-0.249977111117893"/>
        <bgColor indexed="64"/>
      </patternFill>
    </fill>
    <fill>
      <patternFill patternType="solid">
        <fgColor theme="4"/>
        <bgColor indexed="64"/>
      </patternFill>
    </fill>
    <fill>
      <patternFill patternType="solid">
        <fgColor theme="6"/>
        <bgColor indexed="64"/>
      </patternFill>
    </fill>
    <fill>
      <patternFill patternType="solid">
        <fgColor theme="4" tint="0.79998168889431442"/>
        <bgColor indexed="64"/>
      </patternFill>
    </fill>
    <fill>
      <patternFill patternType="solid">
        <fgColor rgb="FFFFC000"/>
        <bgColor indexed="64"/>
      </patternFill>
    </fill>
    <fill>
      <patternFill patternType="solid">
        <fgColor theme="7"/>
        <bgColor indexed="64"/>
      </patternFill>
    </fill>
    <fill>
      <patternFill patternType="solid">
        <fgColor theme="0"/>
        <bgColor indexed="64"/>
      </patternFill>
    </fill>
    <fill>
      <patternFill patternType="solid">
        <fgColor rgb="FFFFFFFF"/>
        <bgColor indexed="64"/>
      </patternFill>
    </fill>
    <fill>
      <patternFill patternType="solid">
        <fgColor rgb="FF7F7F7F"/>
        <bgColor indexed="64"/>
      </patternFill>
    </fill>
    <fill>
      <patternFill patternType="solid">
        <fgColor rgb="FFC5E0B3"/>
        <bgColor indexed="64"/>
      </patternFill>
    </fill>
    <fill>
      <patternFill patternType="solid">
        <fgColor rgb="FFFFD966"/>
        <bgColor indexed="64"/>
      </patternFill>
    </fill>
    <fill>
      <patternFill patternType="solid">
        <fgColor rgb="FFD2BDF5"/>
        <bgColor indexed="64"/>
      </patternFill>
    </fill>
    <fill>
      <patternFill patternType="solid">
        <fgColor theme="4" tint="0.39997558519241921"/>
        <bgColor indexed="64"/>
      </patternFill>
    </fill>
  </fills>
  <borders count="7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rgb="FF000000"/>
      </left>
      <right style="thin">
        <color auto="1"/>
      </right>
      <top/>
      <bottom style="thin">
        <color auto="1"/>
      </bottom>
      <diagonal/>
    </border>
    <border>
      <left style="thin">
        <color rgb="FF000000"/>
      </left>
      <right/>
      <top/>
      <bottom/>
      <diagonal/>
    </border>
    <border>
      <left/>
      <right style="thin">
        <color rgb="FF000000"/>
      </right>
      <top style="medium">
        <color auto="1"/>
      </top>
      <bottom style="medium">
        <color auto="1"/>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left style="medium">
        <color auto="1"/>
      </left>
      <right/>
      <top style="medium">
        <color auto="1"/>
      </top>
      <bottom style="medium">
        <color auto="1"/>
      </bottom>
      <diagonal/>
    </border>
    <border>
      <left style="thin">
        <color rgb="FF000000"/>
      </left>
      <right style="thin">
        <color rgb="FF000000"/>
      </right>
      <top style="thin">
        <color rgb="FF000000"/>
      </top>
      <bottom style="thin">
        <color auto="1"/>
      </bottom>
      <diagonal/>
    </border>
    <border>
      <left/>
      <right style="thin">
        <color rgb="FF000000"/>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top style="thin">
        <color rgb="FF000000"/>
      </top>
      <bottom style="thin">
        <color auto="1"/>
      </bottom>
      <diagonal/>
    </border>
    <border>
      <left style="thin">
        <color rgb="FF000000"/>
      </left>
      <right style="thin">
        <color rgb="FF000000"/>
      </right>
      <top style="thin">
        <color auto="1"/>
      </top>
      <bottom style="thin">
        <color rgb="FF000000"/>
      </bottom>
      <diagonal/>
    </border>
    <border>
      <left/>
      <right style="thin">
        <color rgb="FF000000"/>
      </right>
      <top style="thin">
        <color auto="1"/>
      </top>
      <bottom style="thin">
        <color rgb="FF000000"/>
      </bottom>
      <diagonal/>
    </border>
    <border>
      <left/>
      <right/>
      <top style="thin">
        <color auto="1"/>
      </top>
      <bottom style="thin">
        <color rgb="FF000000"/>
      </bottom>
      <diagonal/>
    </border>
    <border>
      <left/>
      <right/>
      <top style="thin">
        <color rgb="FF000000"/>
      </top>
      <bottom/>
      <diagonal/>
    </border>
    <border>
      <left style="thin">
        <color auto="1"/>
      </left>
      <right/>
      <top style="medium">
        <color auto="1"/>
      </top>
      <bottom style="medium">
        <color auto="1"/>
      </bottom>
      <diagonal/>
    </border>
    <border>
      <left style="medium">
        <color indexed="64"/>
      </left>
      <right style="medium">
        <color indexed="64"/>
      </right>
      <top style="thin">
        <color rgb="FF000000"/>
      </top>
      <bottom style="thin">
        <color rgb="FF000000"/>
      </bottom>
      <diagonal/>
    </border>
    <border>
      <left/>
      <right/>
      <top style="medium">
        <color indexed="64"/>
      </top>
      <bottom/>
      <diagonal/>
    </border>
    <border>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medium">
        <color rgb="FFC1C7D0"/>
      </left>
      <right style="medium">
        <color rgb="FFC1C7D0"/>
      </right>
      <top/>
      <bottom style="thin">
        <color indexed="64"/>
      </bottom>
      <diagonal/>
    </border>
    <border>
      <left/>
      <right style="thin">
        <color auto="1"/>
      </right>
      <top style="thin">
        <color rgb="FF000000"/>
      </top>
      <bottom/>
      <diagonal/>
    </border>
    <border>
      <left style="thin">
        <color rgb="FF000000"/>
      </left>
      <right style="thin">
        <color rgb="FF000000"/>
      </right>
      <top/>
      <bottom/>
      <diagonal/>
    </border>
    <border>
      <left style="medium">
        <color auto="1"/>
      </left>
      <right style="medium">
        <color indexed="64"/>
      </right>
      <top style="medium">
        <color auto="1"/>
      </top>
      <bottom style="medium">
        <color auto="1"/>
      </bottom>
      <diagonal/>
    </border>
    <border>
      <left style="thin">
        <color rgb="FF000000"/>
      </left>
      <right style="thin">
        <color auto="1"/>
      </right>
      <top style="thin">
        <color rgb="FF000000"/>
      </top>
      <bottom style="thin">
        <color indexed="64"/>
      </bottom>
      <diagonal/>
    </border>
    <border>
      <left style="thin">
        <color rgb="FF000000"/>
      </left>
      <right/>
      <top/>
      <bottom style="thin">
        <color auto="1"/>
      </bottom>
      <diagonal/>
    </border>
    <border>
      <left/>
      <right style="thin">
        <color rgb="FF000000"/>
      </right>
      <top/>
      <bottom style="thin">
        <color auto="1"/>
      </bottom>
      <diagonal/>
    </border>
    <border>
      <left/>
      <right style="thin">
        <color auto="1"/>
      </right>
      <top/>
      <bottom style="thin">
        <color auto="1"/>
      </bottom>
      <diagonal/>
    </border>
    <border>
      <left style="medium">
        <color indexed="64"/>
      </left>
      <right style="medium">
        <color indexed="64"/>
      </right>
      <top style="medium">
        <color auto="1"/>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rgb="FFC1C7D0"/>
      </left>
      <right style="medium">
        <color rgb="FFC1C7D0"/>
      </right>
      <top style="medium">
        <color rgb="FFC1C7D0"/>
      </top>
      <bottom style="medium">
        <color rgb="FFC1C7D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cellStyleXfs>
  <cellXfs count="249">
    <xf numFmtId="0" fontId="0" fillId="0" borderId="0" xfId="0"/>
    <xf numFmtId="8" fontId="18" fillId="0" borderId="13" xfId="0" applyNumberFormat="1" applyFont="1" applyBorder="1" applyAlignment="1">
      <alignment horizontal="center" vertical="center" wrapText="1"/>
    </xf>
    <xf numFmtId="0" fontId="18" fillId="38" borderId="13" xfId="0" applyFont="1" applyFill="1" applyBorder="1" applyAlignment="1">
      <alignment vertical="center" wrapText="1"/>
    </xf>
    <xf numFmtId="0" fontId="18" fillId="0" borderId="23" xfId="0" applyFont="1" applyBorder="1" applyAlignment="1">
      <alignment vertical="center" wrapText="1"/>
    </xf>
    <xf numFmtId="0" fontId="18" fillId="0" borderId="13"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3" xfId="0" applyFont="1" applyBorder="1" applyAlignment="1">
      <alignment horizontal="left" vertical="center" wrapText="1"/>
    </xf>
    <xf numFmtId="0" fontId="20" fillId="39" borderId="16" xfId="0" applyFont="1" applyFill="1" applyBorder="1" applyAlignment="1">
      <alignment horizontal="center" vertical="top" wrapText="1"/>
    </xf>
    <xf numFmtId="0" fontId="20" fillId="39" borderId="17" xfId="0" applyFont="1" applyFill="1" applyBorder="1" applyAlignment="1">
      <alignment horizontal="center" vertical="top" wrapText="1"/>
    </xf>
    <xf numFmtId="0" fontId="19" fillId="34" borderId="10" xfId="0" applyFont="1" applyFill="1" applyBorder="1" applyAlignment="1">
      <alignment vertical="top" wrapText="1"/>
    </xf>
    <xf numFmtId="6" fontId="19" fillId="0" borderId="10" xfId="0" applyNumberFormat="1" applyFont="1" applyBorder="1" applyAlignment="1">
      <alignment horizontal="center" vertical="top" wrapText="1"/>
    </xf>
    <xf numFmtId="0" fontId="20" fillId="34" borderId="10" xfId="0" applyFont="1" applyFill="1" applyBorder="1" applyAlignment="1">
      <alignment horizontal="center" vertical="top" wrapText="1"/>
    </xf>
    <xf numFmtId="8" fontId="19" fillId="0" borderId="10" xfId="0" applyNumberFormat="1" applyFont="1" applyBorder="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vertical="top" wrapText="1"/>
    </xf>
    <xf numFmtId="0" fontId="20" fillId="0" borderId="0" xfId="0" applyFont="1" applyAlignment="1">
      <alignment horizontal="center" vertical="top" wrapText="1"/>
    </xf>
    <xf numFmtId="0" fontId="19" fillId="0" borderId="0" xfId="0" applyFont="1"/>
    <xf numFmtId="0" fontId="19" fillId="0" borderId="0" xfId="0" applyFont="1" applyAlignment="1">
      <alignment horizontal="center" vertical="top" wrapText="1"/>
    </xf>
    <xf numFmtId="0" fontId="19" fillId="0" borderId="0" xfId="0" applyFont="1" applyAlignment="1">
      <alignment vertical="top"/>
    </xf>
    <xf numFmtId="0" fontId="20" fillId="0" borderId="10" xfId="0" applyFont="1" applyBorder="1" applyAlignment="1">
      <alignment vertical="top" wrapText="1"/>
    </xf>
    <xf numFmtId="0" fontId="20" fillId="37" borderId="10" xfId="0" applyFont="1" applyFill="1" applyBorder="1" applyAlignment="1">
      <alignment horizontal="center" vertical="top" wrapText="1"/>
    </xf>
    <xf numFmtId="0" fontId="20"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19" fillId="0" borderId="26" xfId="0" applyFont="1" applyBorder="1" applyAlignment="1">
      <alignment vertical="top" wrapText="1"/>
    </xf>
    <xf numFmtId="0" fontId="19" fillId="38" borderId="15" xfId="0" applyFont="1" applyFill="1" applyBorder="1" applyAlignment="1">
      <alignment horizontal="left" vertical="top" wrapText="1"/>
    </xf>
    <xf numFmtId="8" fontId="19" fillId="36" borderId="10" xfId="0" applyNumberFormat="1" applyFont="1" applyFill="1" applyBorder="1" applyAlignment="1">
      <alignment horizontal="right" vertical="top" wrapText="1"/>
    </xf>
    <xf numFmtId="0" fontId="19" fillId="35" borderId="10" xfId="0" applyFont="1" applyFill="1" applyBorder="1" applyAlignment="1">
      <alignment vertical="top" wrapText="1"/>
    </xf>
    <xf numFmtId="0" fontId="20" fillId="0" borderId="22" xfId="0" applyFont="1" applyBorder="1" applyAlignment="1">
      <alignment vertical="top" wrapText="1"/>
    </xf>
    <xf numFmtId="0" fontId="20" fillId="34" borderId="10" xfId="0" applyFont="1" applyFill="1" applyBorder="1" applyAlignment="1">
      <alignment horizontal="center" vertical="center" wrapText="1"/>
    </xf>
    <xf numFmtId="0" fontId="19" fillId="0" borderId="12" xfId="0" applyFont="1" applyBorder="1" applyAlignment="1">
      <alignment horizontal="center" vertical="center" wrapText="1"/>
    </xf>
    <xf numFmtId="0" fontId="19" fillId="0" borderId="10" xfId="0" applyFont="1" applyBorder="1" applyAlignment="1">
      <alignment vertical="center" wrapText="1"/>
    </xf>
    <xf numFmtId="0" fontId="22" fillId="0" borderId="10" xfId="0" applyFont="1" applyBorder="1" applyAlignment="1">
      <alignment vertical="center" wrapText="1"/>
    </xf>
    <xf numFmtId="0" fontId="21" fillId="0" borderId="10" xfId="0" applyFont="1" applyBorder="1" applyAlignment="1">
      <alignment vertical="center" wrapText="1"/>
    </xf>
    <xf numFmtId="6" fontId="19" fillId="0" borderId="12" xfId="0" applyNumberFormat="1" applyFont="1" applyBorder="1" applyAlignment="1">
      <alignment horizontal="center" vertical="center" wrapText="1"/>
    </xf>
    <xf numFmtId="0" fontId="19" fillId="0" borderId="19" xfId="0" applyFont="1" applyBorder="1" applyAlignment="1">
      <alignment horizontal="center" vertical="center" wrapText="1"/>
    </xf>
    <xf numFmtId="0" fontId="19" fillId="0" borderId="14" xfId="0" applyFont="1" applyBorder="1" applyAlignment="1">
      <alignment vertical="center" wrapText="1"/>
    </xf>
    <xf numFmtId="0" fontId="19" fillId="38" borderId="12" xfId="0" applyFont="1" applyFill="1" applyBorder="1" applyAlignment="1">
      <alignment horizontal="left" vertical="top" wrapText="1"/>
    </xf>
    <xf numFmtId="0" fontId="19" fillId="34" borderId="12" xfId="0" applyFont="1" applyFill="1" applyBorder="1" applyAlignment="1">
      <alignment vertical="top" wrapText="1"/>
    </xf>
    <xf numFmtId="6" fontId="19" fillId="0" borderId="12" xfId="0" applyNumberFormat="1" applyFont="1" applyBorder="1" applyAlignment="1">
      <alignment horizontal="center" vertical="top" wrapText="1"/>
    </xf>
    <xf numFmtId="0" fontId="20" fillId="34" borderId="12" xfId="0" applyFont="1" applyFill="1" applyBorder="1" applyAlignment="1">
      <alignment horizontal="center" vertical="top" wrapText="1"/>
    </xf>
    <xf numFmtId="8" fontId="19" fillId="0" borderId="12" xfId="0" applyNumberFormat="1" applyFont="1" applyBorder="1" applyAlignment="1">
      <alignment horizontal="center" vertical="top" wrapText="1"/>
    </xf>
    <xf numFmtId="0" fontId="19" fillId="0" borderId="12" xfId="0" applyFont="1" applyBorder="1" applyAlignment="1">
      <alignment horizontal="center" vertical="top" wrapText="1"/>
    </xf>
    <xf numFmtId="0" fontId="20" fillId="0" borderId="25" xfId="0" applyFont="1" applyBorder="1" applyAlignment="1">
      <alignment vertical="top" wrapText="1"/>
    </xf>
    <xf numFmtId="0" fontId="18" fillId="38" borderId="23" xfId="0" applyFont="1" applyFill="1" applyBorder="1" applyAlignment="1">
      <alignment vertical="center" wrapText="1"/>
    </xf>
    <xf numFmtId="0" fontId="20" fillId="0" borderId="18" xfId="0" applyFont="1" applyBorder="1" applyAlignment="1">
      <alignment vertical="top" wrapText="1"/>
    </xf>
    <xf numFmtId="0" fontId="20" fillId="0" borderId="20" xfId="0" applyFont="1" applyBorder="1" applyAlignment="1">
      <alignment vertical="top" wrapText="1"/>
    </xf>
    <xf numFmtId="0" fontId="19" fillId="0" borderId="32" xfId="0" applyFont="1" applyBorder="1" applyAlignment="1">
      <alignment vertical="top" wrapText="1"/>
    </xf>
    <xf numFmtId="0" fontId="19" fillId="0" borderId="33" xfId="0" applyFont="1" applyBorder="1" applyAlignment="1">
      <alignment vertical="top" wrapText="1"/>
    </xf>
    <xf numFmtId="0" fontId="20" fillId="0" borderId="26" xfId="0" applyFont="1" applyBorder="1" applyAlignment="1">
      <alignment vertical="top" wrapText="1"/>
    </xf>
    <xf numFmtId="0" fontId="19" fillId="0" borderId="20" xfId="0" applyFont="1" applyBorder="1" applyAlignment="1">
      <alignment vertical="top" wrapText="1"/>
    </xf>
    <xf numFmtId="0" fontId="18" fillId="0" borderId="0" xfId="0" applyFont="1" applyAlignment="1">
      <alignment horizontal="left" vertical="center" readingOrder="1"/>
    </xf>
    <xf numFmtId="0" fontId="19" fillId="0" borderId="0" xfId="0" applyFont="1" applyAlignment="1">
      <alignment horizontal="left" vertical="top" wrapText="1"/>
    </xf>
    <xf numFmtId="0" fontId="18" fillId="0" borderId="39" xfId="0" applyFont="1" applyBorder="1" applyAlignment="1">
      <alignment horizontal="left" vertical="center" readingOrder="1"/>
    </xf>
    <xf numFmtId="0" fontId="19" fillId="0" borderId="39" xfId="0" applyFont="1" applyBorder="1"/>
    <xf numFmtId="0" fontId="21" fillId="0" borderId="14" xfId="0" applyFont="1" applyBorder="1" applyAlignment="1">
      <alignment vertical="center" wrapText="1"/>
    </xf>
    <xf numFmtId="0" fontId="19" fillId="0" borderId="35" xfId="0" applyFont="1" applyBorder="1" applyAlignment="1">
      <alignment vertical="top" wrapText="1"/>
    </xf>
    <xf numFmtId="0" fontId="19" fillId="0" borderId="38" xfId="0" applyFont="1" applyBorder="1" applyAlignment="1">
      <alignment vertical="top" wrapText="1"/>
    </xf>
    <xf numFmtId="0" fontId="20" fillId="0" borderId="22" xfId="0" applyFont="1" applyBorder="1" applyAlignment="1">
      <alignment horizontal="center" vertical="center" wrapText="1"/>
    </xf>
    <xf numFmtId="0" fontId="20" fillId="0" borderId="11" xfId="0" applyFont="1" applyBorder="1" applyAlignment="1">
      <alignment horizontal="center" vertical="center" wrapText="1"/>
    </xf>
    <xf numFmtId="0" fontId="20" fillId="36" borderId="15" xfId="0" applyFont="1" applyFill="1" applyBorder="1" applyAlignment="1">
      <alignment vertical="top" wrapText="1"/>
    </xf>
    <xf numFmtId="0" fontId="19" fillId="0" borderId="39" xfId="0" applyFont="1" applyBorder="1" applyAlignment="1">
      <alignment horizontal="left" vertical="top" wrapText="1"/>
    </xf>
    <xf numFmtId="0" fontId="19" fillId="0" borderId="44" xfId="0" applyFont="1" applyBorder="1" applyAlignment="1">
      <alignment horizontal="center" vertical="center" wrapText="1"/>
    </xf>
    <xf numFmtId="0" fontId="19" fillId="0" borderId="42" xfId="0" applyFont="1" applyBorder="1" applyAlignment="1">
      <alignment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5" xfId="0" applyFont="1" applyBorder="1" applyAlignment="1">
      <alignment horizontal="center" vertical="center" wrapText="1"/>
    </xf>
    <xf numFmtId="0" fontId="23" fillId="0" borderId="0" xfId="0" applyFont="1" applyAlignment="1">
      <alignment vertical="top" wrapText="1"/>
    </xf>
    <xf numFmtId="0" fontId="23" fillId="0" borderId="0" xfId="0" applyFont="1" applyAlignment="1">
      <alignment vertical="top"/>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19" fillId="38" borderId="19" xfId="0" applyFont="1" applyFill="1" applyBorder="1" applyAlignment="1">
      <alignment horizontal="left" vertical="top" wrapText="1"/>
    </xf>
    <xf numFmtId="0" fontId="20" fillId="0" borderId="19" xfId="0" applyFont="1" applyBorder="1" applyAlignment="1">
      <alignment horizontal="center" vertical="center" wrapText="1"/>
    </xf>
    <xf numFmtId="0" fontId="20" fillId="0" borderId="49" xfId="0" applyFont="1" applyBorder="1" applyAlignment="1">
      <alignment horizontal="center" vertical="center" wrapText="1"/>
    </xf>
    <xf numFmtId="0" fontId="19" fillId="38" borderId="47" xfId="0" applyFont="1" applyFill="1" applyBorder="1" applyAlignment="1">
      <alignment horizontal="left" vertical="top" wrapText="1"/>
    </xf>
    <xf numFmtId="0" fontId="19" fillId="0" borderId="47" xfId="0" applyFont="1" applyBorder="1" applyAlignment="1">
      <alignment horizontal="center" vertical="center" wrapText="1"/>
    </xf>
    <xf numFmtId="0" fontId="19" fillId="0" borderId="46" xfId="0" applyFont="1" applyBorder="1" applyAlignment="1">
      <alignment vertical="center" wrapText="1"/>
    </xf>
    <xf numFmtId="164" fontId="19" fillId="0" borderId="0" xfId="0" applyNumberFormat="1" applyFont="1" applyAlignment="1">
      <alignment horizontal="right"/>
    </xf>
    <xf numFmtId="0" fontId="19" fillId="34" borderId="11" xfId="0" applyFont="1" applyFill="1" applyBorder="1" applyAlignment="1">
      <alignment vertical="top" wrapText="1"/>
    </xf>
    <xf numFmtId="0" fontId="20" fillId="34" borderId="11" xfId="0" applyFont="1" applyFill="1" applyBorder="1" applyAlignment="1">
      <alignment horizontal="center" vertical="top" wrapText="1"/>
    </xf>
    <xf numFmtId="0" fontId="19" fillId="0" borderId="11" xfId="0" applyFont="1" applyBorder="1" applyAlignment="1">
      <alignment horizontal="center" vertical="top" wrapText="1"/>
    </xf>
    <xf numFmtId="0" fontId="20" fillId="41" borderId="0" xfId="0" applyFont="1" applyFill="1" applyAlignment="1">
      <alignment horizontal="center" vertical="top" wrapText="1"/>
    </xf>
    <xf numFmtId="0" fontId="19" fillId="41" borderId="0" xfId="0" applyFont="1" applyFill="1"/>
    <xf numFmtId="0" fontId="25" fillId="41" borderId="0" xfId="0" applyFont="1" applyFill="1" applyAlignment="1">
      <alignment vertical="top"/>
    </xf>
    <xf numFmtId="0" fontId="25" fillId="41" borderId="0" xfId="0" applyFont="1" applyFill="1"/>
    <xf numFmtId="0" fontId="19" fillId="41" borderId="0" xfId="0" applyFont="1" applyFill="1" applyAlignment="1">
      <alignment vertical="top"/>
    </xf>
    <xf numFmtId="0" fontId="20" fillId="41" borderId="0" xfId="0" applyFont="1" applyFill="1"/>
    <xf numFmtId="8" fontId="19" fillId="41" borderId="0" xfId="0" applyNumberFormat="1" applyFont="1" applyFill="1"/>
    <xf numFmtId="0" fontId="20" fillId="39" borderId="50" xfId="0" applyFont="1" applyFill="1" applyBorder="1" applyAlignment="1">
      <alignment horizontal="center" vertical="top" wrapText="1"/>
    </xf>
    <xf numFmtId="6" fontId="19" fillId="0" borderId="11" xfId="0" applyNumberFormat="1" applyFont="1" applyBorder="1" applyAlignment="1">
      <alignment horizontal="center" vertical="top" wrapText="1"/>
    </xf>
    <xf numFmtId="8" fontId="19" fillId="0" borderId="11" xfId="0" applyNumberFormat="1" applyFont="1" applyBorder="1" applyAlignment="1">
      <alignment horizontal="center" vertical="top" wrapText="1"/>
    </xf>
    <xf numFmtId="0" fontId="20" fillId="40" borderId="24" xfId="0" applyFont="1" applyFill="1" applyBorder="1" applyAlignment="1">
      <alignment horizontal="center" vertical="top" wrapText="1"/>
    </xf>
    <xf numFmtId="0" fontId="20" fillId="34" borderId="51" xfId="0" applyFont="1" applyFill="1" applyBorder="1" applyAlignment="1">
      <alignment horizontal="center" vertical="top" wrapText="1"/>
    </xf>
    <xf numFmtId="0" fontId="19" fillId="0" borderId="51" xfId="0" applyFont="1" applyBorder="1" applyAlignment="1">
      <alignment horizontal="center" vertical="top" wrapText="1"/>
    </xf>
    <xf numFmtId="0" fontId="20" fillId="0" borderId="13" xfId="0" applyFont="1" applyBorder="1" applyAlignment="1">
      <alignment vertical="top" wrapText="1"/>
    </xf>
    <xf numFmtId="0" fontId="20" fillId="0" borderId="0" xfId="0" applyFont="1" applyAlignment="1">
      <alignment vertical="top" wrapText="1"/>
    </xf>
    <xf numFmtId="0" fontId="25" fillId="41" borderId="52" xfId="0" applyFont="1" applyFill="1" applyBorder="1"/>
    <xf numFmtId="0" fontId="19" fillId="38" borderId="37" xfId="0" applyFont="1" applyFill="1" applyBorder="1" applyAlignment="1">
      <alignment vertical="top" wrapText="1"/>
    </xf>
    <xf numFmtId="0" fontId="19" fillId="38" borderId="37" xfId="0" applyFont="1" applyFill="1" applyBorder="1"/>
    <xf numFmtId="0" fontId="26" fillId="38" borderId="0" xfId="0" applyFont="1" applyFill="1"/>
    <xf numFmtId="8" fontId="19" fillId="0" borderId="53" xfId="0" applyNumberFormat="1" applyFont="1" applyBorder="1" applyAlignment="1">
      <alignment horizontal="center" vertical="top" wrapText="1"/>
    </xf>
    <xf numFmtId="8" fontId="19" fillId="0" borderId="54" xfId="0" applyNumberFormat="1" applyFont="1" applyBorder="1" applyAlignment="1">
      <alignment horizontal="center" vertical="top" wrapText="1"/>
    </xf>
    <xf numFmtId="164" fontId="19" fillId="0" borderId="54" xfId="42" applyNumberFormat="1" applyFont="1" applyBorder="1" applyAlignment="1">
      <alignment horizontal="center"/>
    </xf>
    <xf numFmtId="164" fontId="19" fillId="0" borderId="12" xfId="0" applyNumberFormat="1" applyFont="1" applyBorder="1" applyAlignment="1">
      <alignment horizontal="center"/>
    </xf>
    <xf numFmtId="8" fontId="26" fillId="0" borderId="0" xfId="0" applyNumberFormat="1" applyFont="1" applyAlignment="1">
      <alignment horizontal="center"/>
    </xf>
    <xf numFmtId="8" fontId="26" fillId="42" borderId="55" xfId="0" applyNumberFormat="1" applyFont="1" applyFill="1" applyBorder="1" applyAlignment="1">
      <alignment horizontal="center" vertical="center" wrapText="1"/>
    </xf>
    <xf numFmtId="8" fontId="26" fillId="0" borderId="42" xfId="0" applyNumberFormat="1" applyFont="1" applyBorder="1" applyAlignment="1">
      <alignment horizontal="center"/>
    </xf>
    <xf numFmtId="164" fontId="19" fillId="0" borderId="53" xfId="0" applyNumberFormat="1" applyFont="1" applyBorder="1" applyAlignment="1">
      <alignment horizontal="center"/>
    </xf>
    <xf numFmtId="0" fontId="20" fillId="0" borderId="14" xfId="0" applyFont="1" applyBorder="1" applyAlignment="1">
      <alignment horizontal="center" vertical="center" wrapText="1"/>
    </xf>
    <xf numFmtId="0" fontId="19" fillId="0" borderId="34" xfId="0" applyFont="1" applyBorder="1"/>
    <xf numFmtId="0" fontId="19" fillId="0" borderId="56" xfId="0" applyFont="1" applyBorder="1" applyAlignment="1">
      <alignment vertical="top" wrapText="1"/>
    </xf>
    <xf numFmtId="0" fontId="20" fillId="0" borderId="0" xfId="0" applyFont="1" applyAlignment="1">
      <alignment vertical="top"/>
    </xf>
    <xf numFmtId="8" fontId="19" fillId="0" borderId="0" xfId="0" applyNumberFormat="1" applyFont="1"/>
    <xf numFmtId="0" fontId="18" fillId="0" borderId="0" xfId="0" applyFont="1" applyAlignment="1">
      <alignment vertical="center" wrapText="1"/>
    </xf>
    <xf numFmtId="0" fontId="20" fillId="0" borderId="0" xfId="0" applyFont="1" applyAlignment="1">
      <alignment horizontal="center" vertical="center" wrapText="1"/>
    </xf>
    <xf numFmtId="0" fontId="20" fillId="0" borderId="59" xfId="0" applyFont="1" applyBorder="1" applyAlignment="1">
      <alignment vertical="top" wrapText="1"/>
    </xf>
    <xf numFmtId="0" fontId="19" fillId="0" borderId="57" xfId="0" applyFont="1" applyBorder="1" applyAlignment="1">
      <alignment vertical="top" wrapText="1"/>
    </xf>
    <xf numFmtId="0" fontId="19" fillId="38" borderId="11" xfId="0" applyFont="1" applyFill="1" applyBorder="1" applyAlignment="1">
      <alignment vertical="top" wrapText="1"/>
    </xf>
    <xf numFmtId="0" fontId="20" fillId="38" borderId="12" xfId="0" applyFont="1" applyFill="1" applyBorder="1" applyAlignment="1">
      <alignment vertical="top" wrapText="1"/>
    </xf>
    <xf numFmtId="0" fontId="19" fillId="0" borderId="10" xfId="0" applyFont="1" applyBorder="1" applyAlignment="1">
      <alignment vertical="top" wrapText="1"/>
    </xf>
    <xf numFmtId="0" fontId="19" fillId="0" borderId="14" xfId="0" applyFont="1" applyBorder="1" applyAlignment="1">
      <alignment vertical="top" wrapText="1"/>
    </xf>
    <xf numFmtId="0" fontId="20" fillId="35" borderId="57" xfId="0" applyFont="1" applyFill="1" applyBorder="1" applyAlignment="1">
      <alignment horizontal="center" vertical="top" wrapText="1"/>
    </xf>
    <xf numFmtId="0" fontId="19" fillId="35" borderId="15" xfId="0" applyFont="1" applyFill="1" applyBorder="1" applyAlignment="1">
      <alignment vertical="top" wrapText="1"/>
    </xf>
    <xf numFmtId="0" fontId="19" fillId="35" borderId="13" xfId="0" applyFont="1" applyFill="1" applyBorder="1" applyAlignment="1">
      <alignment horizontal="center" vertical="center"/>
    </xf>
    <xf numFmtId="0" fontId="19" fillId="38" borderId="10" xfId="0" applyFont="1" applyFill="1" applyBorder="1" applyAlignment="1">
      <alignment horizontal="center" vertical="center" wrapText="1"/>
    </xf>
    <xf numFmtId="0" fontId="19" fillId="38" borderId="14" xfId="0" applyFont="1" applyFill="1" applyBorder="1" applyAlignment="1">
      <alignment horizontal="center" vertical="center" wrapText="1"/>
    </xf>
    <xf numFmtId="0" fontId="19" fillId="0" borderId="34" xfId="0" applyFont="1" applyBorder="1" applyAlignment="1">
      <alignment vertical="top" wrapText="1"/>
    </xf>
    <xf numFmtId="0" fontId="20" fillId="0" borderId="23" xfId="0" applyFont="1" applyBorder="1" applyAlignment="1">
      <alignment vertical="top" wrapText="1"/>
    </xf>
    <xf numFmtId="0" fontId="19" fillId="0" borderId="62" xfId="0" applyFont="1" applyBorder="1" applyAlignment="1">
      <alignment vertical="top" wrapText="1"/>
    </xf>
    <xf numFmtId="0" fontId="19" fillId="0" borderId="13" xfId="0" applyFont="1" applyBorder="1" applyAlignment="1">
      <alignment vertical="top" wrapText="1"/>
    </xf>
    <xf numFmtId="0" fontId="19" fillId="0" borderId="13" xfId="0" applyFont="1" applyBorder="1"/>
    <xf numFmtId="0" fontId="19" fillId="34" borderId="58" xfId="0" applyFont="1" applyFill="1" applyBorder="1" applyAlignment="1">
      <alignment vertical="top" wrapText="1"/>
    </xf>
    <xf numFmtId="0" fontId="19" fillId="0" borderId="63" xfId="0" applyFont="1" applyBorder="1" applyAlignment="1">
      <alignment horizontal="center" vertical="top" wrapText="1"/>
    </xf>
    <xf numFmtId="0" fontId="19" fillId="37" borderId="64" xfId="0" applyFont="1" applyFill="1" applyBorder="1" applyAlignment="1">
      <alignment horizontal="center" vertical="top" wrapText="1"/>
    </xf>
    <xf numFmtId="0" fontId="18" fillId="0" borderId="65" xfId="0" applyFont="1" applyBorder="1" applyAlignment="1">
      <alignment vertical="center" wrapText="1"/>
    </xf>
    <xf numFmtId="0" fontId="18" fillId="0" borderId="66" xfId="0" applyFont="1" applyBorder="1" applyAlignment="1">
      <alignment vertical="center" wrapText="1"/>
    </xf>
    <xf numFmtId="0" fontId="19" fillId="0" borderId="66" xfId="0" applyFont="1" applyBorder="1" applyAlignment="1">
      <alignment horizontal="left" vertical="top" wrapText="1"/>
    </xf>
    <xf numFmtId="0" fontId="19" fillId="0" borderId="67" xfId="0" applyFont="1" applyBorder="1" applyAlignment="1">
      <alignment horizontal="left" vertical="top" wrapText="1"/>
    </xf>
    <xf numFmtId="0" fontId="27" fillId="44" borderId="69" xfId="0" applyFont="1" applyFill="1" applyBorder="1" applyAlignment="1">
      <alignment horizontal="center" vertical="center" wrapText="1"/>
    </xf>
    <xf numFmtId="0" fontId="27" fillId="44" borderId="70" xfId="0" applyFont="1" applyFill="1" applyBorder="1" applyAlignment="1">
      <alignment horizontal="center" vertical="center" wrapText="1"/>
    </xf>
    <xf numFmtId="0" fontId="27" fillId="45" borderId="69" xfId="0" applyFont="1" applyFill="1" applyBorder="1" applyAlignment="1">
      <alignment horizontal="center" vertical="center" wrapText="1"/>
    </xf>
    <xf numFmtId="0" fontId="27" fillId="45" borderId="70" xfId="0" applyFont="1" applyFill="1" applyBorder="1" applyAlignment="1">
      <alignment horizontal="center" vertical="center" wrapText="1"/>
    </xf>
    <xf numFmtId="0" fontId="27" fillId="46" borderId="69" xfId="0" applyFont="1" applyFill="1" applyBorder="1" applyAlignment="1">
      <alignment horizontal="center" vertical="center" wrapText="1"/>
    </xf>
    <xf numFmtId="0" fontId="27" fillId="46" borderId="70" xfId="0" applyFont="1" applyFill="1" applyBorder="1" applyAlignment="1">
      <alignment horizontal="center" vertical="center" wrapText="1"/>
    </xf>
    <xf numFmtId="0" fontId="28" fillId="0" borderId="0" xfId="0" applyFont="1" applyAlignment="1">
      <alignment vertical="center" wrapText="1"/>
    </xf>
    <xf numFmtId="0" fontId="19" fillId="0" borderId="0" xfId="0" applyFont="1" applyAlignment="1">
      <alignment vertical="center" wrapText="1"/>
    </xf>
    <xf numFmtId="0" fontId="19" fillId="0" borderId="71" xfId="0" applyFont="1" applyBorder="1" applyAlignment="1">
      <alignment vertical="center" wrapText="1"/>
    </xf>
    <xf numFmtId="0" fontId="0" fillId="0" borderId="71" xfId="0" applyBorder="1" applyAlignment="1">
      <alignment vertical="top" wrapText="1"/>
    </xf>
    <xf numFmtId="0" fontId="0" fillId="0" borderId="70" xfId="0" applyBorder="1" applyAlignment="1">
      <alignment vertical="top" wrapText="1"/>
    </xf>
    <xf numFmtId="0" fontId="29" fillId="44" borderId="71" xfId="0" applyFont="1" applyFill="1" applyBorder="1" applyAlignment="1">
      <alignment horizontal="left" vertical="center" wrapText="1" indent="3"/>
    </xf>
    <xf numFmtId="0" fontId="0" fillId="44" borderId="71" xfId="0" applyFill="1" applyBorder="1" applyAlignment="1">
      <alignment vertical="top" wrapText="1"/>
    </xf>
    <xf numFmtId="0" fontId="0" fillId="44" borderId="70" xfId="0" applyFill="1" applyBorder="1" applyAlignment="1">
      <alignment vertical="top" wrapText="1"/>
    </xf>
    <xf numFmtId="0" fontId="31" fillId="45" borderId="71" xfId="0" applyFont="1" applyFill="1" applyBorder="1" applyAlignment="1">
      <alignment horizontal="left" vertical="center" wrapText="1" indent="2"/>
    </xf>
    <xf numFmtId="0" fontId="33" fillId="45" borderId="71" xfId="0" applyFont="1" applyFill="1" applyBorder="1" applyAlignment="1">
      <alignment horizontal="left" vertical="center" wrapText="1" indent="2"/>
    </xf>
    <xf numFmtId="0" fontId="29" fillId="45" borderId="70" xfId="0" applyFont="1" applyFill="1" applyBorder="1" applyAlignment="1">
      <alignment horizontal="left" vertical="center" wrapText="1" indent="2"/>
    </xf>
    <xf numFmtId="0" fontId="29" fillId="46" borderId="71" xfId="0" applyFont="1" applyFill="1" applyBorder="1" applyAlignment="1">
      <alignment horizontal="left" vertical="center" wrapText="1" indent="1"/>
    </xf>
    <xf numFmtId="0" fontId="19" fillId="0" borderId="70" xfId="0" applyFont="1" applyBorder="1" applyAlignment="1">
      <alignment vertical="center" wrapText="1"/>
    </xf>
    <xf numFmtId="0" fontId="29" fillId="44" borderId="71" xfId="0" applyFont="1" applyFill="1" applyBorder="1" applyAlignment="1">
      <alignment horizontal="left" vertical="center" wrapText="1" indent="1"/>
    </xf>
    <xf numFmtId="0" fontId="29" fillId="45" borderId="71" xfId="0" applyFont="1" applyFill="1" applyBorder="1" applyAlignment="1">
      <alignment horizontal="left" vertical="center" wrapText="1" indent="2"/>
    </xf>
    <xf numFmtId="0" fontId="33" fillId="45" borderId="70" xfId="0" applyFont="1" applyFill="1" applyBorder="1" applyAlignment="1">
      <alignment horizontal="left" vertical="center" wrapText="1" indent="2"/>
    </xf>
    <xf numFmtId="0" fontId="0" fillId="44" borderId="71" xfId="0" applyFill="1" applyBorder="1" applyAlignment="1">
      <alignment horizontal="left" vertical="center" wrapText="1" indent="1"/>
    </xf>
    <xf numFmtId="0" fontId="18" fillId="44" borderId="71" xfId="0" applyFont="1" applyFill="1" applyBorder="1" applyAlignment="1">
      <alignment horizontal="left" vertical="center" wrapText="1" indent="1"/>
    </xf>
    <xf numFmtId="0" fontId="18" fillId="44" borderId="70" xfId="0" applyFont="1" applyFill="1" applyBorder="1" applyAlignment="1">
      <alignment horizontal="left" vertical="center" wrapText="1" indent="1"/>
    </xf>
    <xf numFmtId="0" fontId="33" fillId="44" borderId="70" xfId="0" applyFont="1" applyFill="1" applyBorder="1" applyAlignment="1">
      <alignment horizontal="left" vertical="center" wrapText="1" indent="1"/>
    </xf>
    <xf numFmtId="0" fontId="33" fillId="46" borderId="70" xfId="0" applyFont="1" applyFill="1" applyBorder="1" applyAlignment="1">
      <alignment horizontal="left" vertical="center" wrapText="1" indent="1"/>
    </xf>
    <xf numFmtId="0" fontId="20" fillId="0" borderId="71" xfId="0" applyFont="1" applyBorder="1" applyAlignment="1">
      <alignment vertical="center" wrapText="1"/>
    </xf>
    <xf numFmtId="0" fontId="26" fillId="43" borderId="70" xfId="0" applyFont="1" applyFill="1" applyBorder="1" applyAlignment="1">
      <alignment vertical="center" wrapText="1"/>
    </xf>
    <xf numFmtId="0" fontId="29" fillId="44" borderId="70" xfId="0" applyFont="1" applyFill="1" applyBorder="1" applyAlignment="1">
      <alignment horizontal="left" vertical="center" wrapText="1" indent="1"/>
    </xf>
    <xf numFmtId="0" fontId="29" fillId="43" borderId="70" xfId="0" applyFont="1" applyFill="1" applyBorder="1" applyAlignment="1">
      <alignment horizontal="left" vertical="center" wrapText="1" indent="1"/>
    </xf>
    <xf numFmtId="0" fontId="29" fillId="45" borderId="71" xfId="0" applyFont="1" applyFill="1" applyBorder="1" applyAlignment="1">
      <alignment horizontal="left" vertical="center" wrapText="1" indent="3"/>
    </xf>
    <xf numFmtId="0" fontId="33" fillId="45" borderId="70" xfId="0" applyFont="1" applyFill="1" applyBorder="1" applyAlignment="1">
      <alignment horizontal="left" vertical="center" wrapText="1" indent="3"/>
    </xf>
    <xf numFmtId="0" fontId="29" fillId="46" borderId="70" xfId="0" applyFont="1" applyFill="1" applyBorder="1" applyAlignment="1">
      <alignment horizontal="left" vertical="center" wrapText="1" indent="1"/>
    </xf>
    <xf numFmtId="0" fontId="16" fillId="0" borderId="0" xfId="0" applyFont="1" applyAlignment="1">
      <alignment horizontal="center"/>
    </xf>
    <xf numFmtId="0" fontId="0" fillId="0" borderId="0" xfId="0" applyAlignment="1">
      <alignment wrapText="1"/>
    </xf>
    <xf numFmtId="0" fontId="0" fillId="0" borderId="0" xfId="0" applyAlignment="1">
      <alignment vertical="top"/>
    </xf>
    <xf numFmtId="0" fontId="16" fillId="0" borderId="0" xfId="0" applyFont="1" applyAlignment="1">
      <alignment horizontal="center" vertical="top"/>
    </xf>
    <xf numFmtId="0" fontId="26" fillId="0" borderId="0" xfId="0" applyFont="1" applyAlignment="1">
      <alignment vertical="top" wrapText="1"/>
    </xf>
    <xf numFmtId="0" fontId="0" fillId="0" borderId="0" xfId="0" applyAlignment="1">
      <alignment vertical="top" wrapText="1"/>
    </xf>
    <xf numFmtId="0" fontId="35" fillId="0" borderId="0" xfId="0" applyFont="1" applyAlignment="1">
      <alignment wrapText="1"/>
    </xf>
    <xf numFmtId="0" fontId="26" fillId="0" borderId="0" xfId="0" applyFont="1" applyAlignment="1">
      <alignment horizontal="left" vertical="top" wrapText="1" indent="1"/>
    </xf>
    <xf numFmtId="0" fontId="37" fillId="0" borderId="0" xfId="0" applyFont="1" applyAlignment="1">
      <alignment vertical="top" wrapText="1"/>
    </xf>
    <xf numFmtId="0" fontId="26" fillId="42" borderId="73" xfId="0" applyFont="1" applyFill="1" applyBorder="1" applyAlignment="1">
      <alignment horizontal="left" vertical="top" wrapText="1"/>
    </xf>
    <xf numFmtId="0" fontId="26" fillId="0" borderId="0" xfId="0" applyFont="1" applyAlignment="1">
      <alignment horizontal="left" vertical="center" wrapText="1"/>
    </xf>
    <xf numFmtId="0" fontId="36" fillId="0" borderId="0" xfId="0" applyFont="1" applyAlignment="1">
      <alignment horizontal="left" vertical="center" wrapText="1"/>
    </xf>
    <xf numFmtId="0" fontId="20" fillId="34" borderId="13" xfId="0" applyFont="1" applyFill="1" applyBorder="1" applyAlignment="1">
      <alignment vertical="top" wrapText="1"/>
    </xf>
    <xf numFmtId="0" fontId="20" fillId="33" borderId="13" xfId="0" applyFont="1" applyFill="1" applyBorder="1" applyAlignment="1">
      <alignment vertical="top" wrapText="1"/>
    </xf>
    <xf numFmtId="0" fontId="20" fillId="0" borderId="0" xfId="0" applyFont="1" applyAlignment="1">
      <alignment vertical="top" wrapText="1"/>
    </xf>
    <xf numFmtId="0" fontId="20" fillId="39" borderId="41" xfId="0" applyFont="1" applyFill="1" applyBorder="1" applyAlignment="1">
      <alignment horizontal="center" vertical="top" wrapText="1"/>
    </xf>
    <xf numFmtId="0" fontId="20" fillId="39" borderId="27" xfId="0" applyFont="1" applyFill="1" applyBorder="1" applyAlignment="1">
      <alignment horizontal="center" vertical="top" wrapText="1"/>
    </xf>
    <xf numFmtId="0" fontId="19" fillId="38" borderId="13" xfId="0" applyFont="1" applyFill="1" applyBorder="1" applyAlignment="1">
      <alignment vertical="top" wrapText="1"/>
    </xf>
    <xf numFmtId="0" fontId="20" fillId="0" borderId="29" xfId="0" applyFont="1" applyBorder="1" applyAlignment="1">
      <alignment vertical="top" wrapText="1"/>
    </xf>
    <xf numFmtId="0" fontId="20" fillId="0" borderId="28" xfId="0" applyFont="1" applyBorder="1" applyAlignment="1">
      <alignment vertical="top" wrapText="1"/>
    </xf>
    <xf numFmtId="0" fontId="20" fillId="35" borderId="11" xfId="0" applyFont="1" applyFill="1" applyBorder="1" applyAlignment="1">
      <alignment vertical="top" wrapText="1"/>
    </xf>
    <xf numFmtId="0" fontId="20" fillId="35" borderId="12" xfId="0" applyFont="1" applyFill="1" applyBorder="1" applyAlignment="1">
      <alignment vertical="top" wrapText="1"/>
    </xf>
    <xf numFmtId="0" fontId="20" fillId="35" borderId="13" xfId="0" applyFont="1" applyFill="1" applyBorder="1" applyAlignment="1">
      <alignment vertical="top" wrapText="1"/>
    </xf>
    <xf numFmtId="0" fontId="20" fillId="35" borderId="60" xfId="0" applyFont="1" applyFill="1" applyBorder="1" applyAlignment="1">
      <alignment vertical="top" wrapText="1"/>
    </xf>
    <xf numFmtId="0" fontId="20" fillId="35" borderId="61" xfId="0" applyFont="1" applyFill="1" applyBorder="1" applyAlignment="1">
      <alignment vertical="top" wrapText="1"/>
    </xf>
    <xf numFmtId="0" fontId="20" fillId="0" borderId="13" xfId="0" applyFont="1" applyBorder="1" applyAlignment="1">
      <alignment vertical="top" wrapText="1"/>
    </xf>
    <xf numFmtId="0" fontId="20" fillId="37" borderId="30" xfId="0" applyFont="1" applyFill="1" applyBorder="1" applyAlignment="1">
      <alignment vertical="top" wrapText="1"/>
    </xf>
    <xf numFmtId="0" fontId="20" fillId="37" borderId="31" xfId="0" applyFont="1" applyFill="1" applyBorder="1" applyAlignment="1">
      <alignment vertical="top" wrapText="1"/>
    </xf>
    <xf numFmtId="0" fontId="19" fillId="38" borderId="11" xfId="0" applyFont="1" applyFill="1" applyBorder="1" applyAlignment="1">
      <alignment vertical="top" wrapText="1"/>
    </xf>
    <xf numFmtId="0" fontId="20" fillId="38" borderId="12" xfId="0" applyFont="1" applyFill="1" applyBorder="1" applyAlignment="1">
      <alignment vertical="top" wrapText="1"/>
    </xf>
    <xf numFmtId="0" fontId="19" fillId="38" borderId="18" xfId="0" applyFont="1" applyFill="1" applyBorder="1" applyAlignment="1">
      <alignment vertical="top" wrapText="1"/>
    </xf>
    <xf numFmtId="0" fontId="20" fillId="38" borderId="19" xfId="0" applyFont="1" applyFill="1" applyBorder="1" applyAlignment="1">
      <alignment vertical="top" wrapText="1"/>
    </xf>
    <xf numFmtId="0" fontId="19" fillId="35" borderId="13" xfId="0" applyFont="1" applyFill="1" applyBorder="1"/>
    <xf numFmtId="0" fontId="19" fillId="35" borderId="37" xfId="0" applyFont="1" applyFill="1" applyBorder="1"/>
    <xf numFmtId="0" fontId="19" fillId="35" borderId="23" xfId="0" applyFont="1" applyFill="1" applyBorder="1"/>
    <xf numFmtId="0" fontId="18" fillId="38" borderId="26" xfId="0" applyFont="1" applyFill="1" applyBorder="1" applyAlignment="1">
      <alignment vertical="center" wrapText="1"/>
    </xf>
    <xf numFmtId="0" fontId="18" fillId="38" borderId="34" xfId="0" applyFont="1" applyFill="1" applyBorder="1" applyAlignment="1">
      <alignment vertical="center" wrapText="1"/>
    </xf>
    <xf numFmtId="0" fontId="19" fillId="0" borderId="21" xfId="0" applyFont="1" applyBorder="1" applyAlignment="1">
      <alignment wrapText="1"/>
    </xf>
    <xf numFmtId="0" fontId="19" fillId="0" borderId="37" xfId="0" applyFont="1" applyBorder="1" applyAlignment="1">
      <alignment wrapText="1"/>
    </xf>
    <xf numFmtId="0" fontId="19" fillId="0" borderId="21" xfId="0" applyFont="1" applyBorder="1" applyAlignment="1">
      <alignment horizontal="left" vertical="top" wrapText="1"/>
    </xf>
    <xf numFmtId="0" fontId="19" fillId="0" borderId="37" xfId="0" applyFont="1" applyBorder="1" applyAlignment="1">
      <alignment horizontal="left" vertical="top" wrapText="1"/>
    </xf>
    <xf numFmtId="0" fontId="18" fillId="38" borderId="13" xfId="0" applyFont="1" applyFill="1" applyBorder="1" applyAlignment="1">
      <alignment vertical="center" wrapText="1"/>
    </xf>
    <xf numFmtId="0" fontId="20" fillId="34" borderId="18" xfId="0" applyFont="1" applyFill="1" applyBorder="1" applyAlignment="1">
      <alignment vertical="top" wrapText="1"/>
    </xf>
    <xf numFmtId="0" fontId="20" fillId="34" borderId="19" xfId="0" applyFont="1" applyFill="1" applyBorder="1" applyAlignment="1">
      <alignment vertical="top" wrapText="1"/>
    </xf>
    <xf numFmtId="0" fontId="20" fillId="34" borderId="36" xfId="0" applyFont="1" applyFill="1" applyBorder="1" applyAlignment="1">
      <alignment vertical="top" wrapText="1"/>
    </xf>
    <xf numFmtId="0" fontId="20" fillId="34" borderId="40" xfId="0" applyFont="1" applyFill="1" applyBorder="1" applyAlignment="1">
      <alignment vertical="top" wrapText="1"/>
    </xf>
    <xf numFmtId="0" fontId="19" fillId="0" borderId="21" xfId="0" applyFont="1" applyBorder="1"/>
    <xf numFmtId="0" fontId="19" fillId="0" borderId="37" xfId="0" applyFont="1" applyBorder="1"/>
    <xf numFmtId="0" fontId="20" fillId="0" borderId="0" xfId="0" applyFont="1" applyAlignment="1">
      <alignment horizontal="center" vertical="top" wrapText="1"/>
    </xf>
    <xf numFmtId="0" fontId="19" fillId="0" borderId="0" xfId="0" applyFont="1" applyAlignment="1">
      <alignment vertical="top" wrapText="1"/>
    </xf>
    <xf numFmtId="0" fontId="19" fillId="38" borderId="37" xfId="0" applyFont="1" applyFill="1" applyBorder="1" applyAlignment="1">
      <alignment vertical="top" wrapText="1"/>
    </xf>
    <xf numFmtId="0" fontId="16" fillId="47" borderId="72" xfId="0" applyFont="1" applyFill="1" applyBorder="1" applyAlignment="1">
      <alignment wrapText="1"/>
    </xf>
    <xf numFmtId="0" fontId="0" fillId="47" borderId="72" xfId="0" applyFill="1" applyBorder="1" applyAlignment="1">
      <alignment wrapText="1"/>
    </xf>
    <xf numFmtId="0" fontId="28" fillId="0" borderId="0" xfId="0" applyFont="1" applyAlignment="1">
      <alignment vertical="center" wrapText="1"/>
    </xf>
    <xf numFmtId="0" fontId="20" fillId="0" borderId="0" xfId="0" applyFont="1" applyAlignment="1">
      <alignment vertical="center" wrapText="1"/>
    </xf>
    <xf numFmtId="0" fontId="20" fillId="0" borderId="71" xfId="0" applyFont="1" applyBorder="1" applyAlignment="1">
      <alignment vertical="center" wrapText="1"/>
    </xf>
    <xf numFmtId="0" fontId="26" fillId="43" borderId="68" xfId="0" applyFont="1" applyFill="1" applyBorder="1" applyAlignment="1">
      <alignment vertical="center" wrapText="1"/>
    </xf>
    <xf numFmtId="0" fontId="26" fillId="43" borderId="67" xfId="0" applyFont="1" applyFill="1" applyBorder="1" applyAlignment="1">
      <alignment vertical="center" wrapText="1"/>
    </xf>
    <xf numFmtId="0" fontId="19" fillId="0" borderId="68" xfId="0" applyFont="1" applyBorder="1" applyAlignment="1">
      <alignment vertical="center" wrapText="1"/>
    </xf>
    <xf numFmtId="0" fontId="19" fillId="0" borderId="67" xfId="0" applyFont="1" applyBorder="1" applyAlignment="1">
      <alignment vertical="center" wrapText="1"/>
    </xf>
    <xf numFmtId="0" fontId="28" fillId="0" borderId="68" xfId="0" applyFont="1" applyBorder="1" applyAlignment="1">
      <alignment vertical="center" wrapText="1"/>
    </xf>
    <xf numFmtId="0" fontId="28" fillId="0" borderId="67" xfId="0" applyFont="1" applyBorder="1" applyAlignment="1">
      <alignment vertical="center" wrapText="1"/>
    </xf>
    <xf numFmtId="8" fontId="20" fillId="0" borderId="68" xfId="0" applyNumberFormat="1" applyFont="1" applyBorder="1" applyAlignment="1">
      <alignment vertical="center" wrapText="1"/>
    </xf>
    <xf numFmtId="8" fontId="20" fillId="0" borderId="67" xfId="0" applyNumberFormat="1" applyFont="1" applyBorder="1" applyAlignment="1">
      <alignment vertical="center" wrapText="1"/>
    </xf>
    <xf numFmtId="0" fontId="29" fillId="44" borderId="68" xfId="0" applyFont="1" applyFill="1" applyBorder="1" applyAlignment="1">
      <alignment horizontal="left" vertical="center" wrapText="1" indent="1"/>
    </xf>
    <xf numFmtId="0" fontId="29" fillId="44" borderId="67" xfId="0" applyFont="1" applyFill="1" applyBorder="1" applyAlignment="1">
      <alignment horizontal="left" vertical="center" wrapText="1" indent="1"/>
    </xf>
    <xf numFmtId="0" fontId="28" fillId="0" borderId="66" xfId="0" applyFont="1" applyBorder="1" applyAlignment="1">
      <alignment vertical="center" wrapText="1"/>
    </xf>
    <xf numFmtId="8" fontId="20" fillId="0" borderId="66" xfId="0" applyNumberFormat="1" applyFont="1" applyBorder="1" applyAlignment="1">
      <alignment vertical="center" wrapText="1"/>
    </xf>
    <xf numFmtId="0" fontId="26" fillId="43" borderId="66" xfId="0" applyFont="1" applyFill="1" applyBorder="1" applyAlignment="1">
      <alignment vertical="center" wrapText="1"/>
    </xf>
    <xf numFmtId="0" fontId="19" fillId="0" borderId="66" xfId="0" applyFont="1" applyBorder="1" applyAlignment="1">
      <alignment vertical="center" wrapText="1"/>
    </xf>
    <xf numFmtId="0" fontId="29" fillId="46" borderId="68" xfId="0" applyFont="1" applyFill="1" applyBorder="1" applyAlignment="1">
      <alignment horizontal="left" vertical="center" wrapText="1" indent="1"/>
    </xf>
    <xf numFmtId="0" fontId="29" fillId="46" borderId="66" xfId="0" applyFont="1" applyFill="1" applyBorder="1" applyAlignment="1">
      <alignment horizontal="left" vertical="center" wrapText="1" indent="1"/>
    </xf>
    <xf numFmtId="0" fontId="29" fillId="46" borderId="67" xfId="0" applyFont="1" applyFill="1" applyBorder="1" applyAlignment="1">
      <alignment horizontal="left" vertical="center" wrapText="1" indent="1"/>
    </xf>
    <xf numFmtId="0" fontId="27" fillId="0" borderId="68" xfId="0" applyFont="1" applyBorder="1" applyAlignment="1">
      <alignment horizontal="center" vertical="center" wrapText="1"/>
    </xf>
    <xf numFmtId="0" fontId="27" fillId="0" borderId="67" xfId="0" applyFont="1" applyBorder="1" applyAlignment="1">
      <alignment horizontal="center" vertical="center" wrapText="1"/>
    </xf>
    <xf numFmtId="0" fontId="27" fillId="43" borderId="68" xfId="0" applyFont="1" applyFill="1" applyBorder="1" applyAlignment="1">
      <alignment horizontal="center" vertical="center" wrapText="1"/>
    </xf>
    <xf numFmtId="0" fontId="27" fillId="43" borderId="67"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0"/>
  <sheetViews>
    <sheetView showGridLines="0" tabSelected="1" workbookViewId="0">
      <selection activeCell="A103" sqref="A103:B103"/>
    </sheetView>
  </sheetViews>
  <sheetFormatPr defaultColWidth="8.88671875" defaultRowHeight="13.8" x14ac:dyDescent="0.3"/>
  <cols>
    <col min="1" max="1" width="24.5546875" style="16" customWidth="1"/>
    <col min="2" max="2" width="36.109375" style="16" customWidth="1"/>
    <col min="3" max="3" width="13.5546875" style="16" customWidth="1"/>
    <col min="4" max="4" width="12.5546875" style="16" customWidth="1"/>
    <col min="5" max="5" width="12.44140625" style="16" customWidth="1"/>
    <col min="6" max="6" width="43.109375" style="16" customWidth="1"/>
    <col min="7" max="7" width="11.5546875" style="82" customWidth="1"/>
    <col min="8" max="8" width="22.109375" style="82" customWidth="1"/>
    <col min="9" max="9" width="28.109375" style="82" customWidth="1"/>
    <col min="10" max="10" width="13.44140625" style="16" customWidth="1"/>
    <col min="11" max="11" width="44" style="16" customWidth="1"/>
    <col min="12" max="16384" width="8.88671875" style="16"/>
  </cols>
  <sheetData>
    <row r="1" spans="1:11" ht="15.6" x14ac:dyDescent="0.3">
      <c r="A1" s="14"/>
      <c r="B1" s="66" t="s">
        <v>0</v>
      </c>
      <c r="C1" s="15"/>
      <c r="D1" s="15"/>
      <c r="E1" s="15"/>
      <c r="F1" s="15"/>
      <c r="G1" s="84"/>
      <c r="H1" s="84"/>
      <c r="I1" s="96"/>
      <c r="J1" s="96"/>
    </row>
    <row r="2" spans="1:11" s="18" customFormat="1" ht="15.6" x14ac:dyDescent="0.3">
      <c r="A2" s="95"/>
      <c r="B2" s="67" t="s">
        <v>1</v>
      </c>
      <c r="C2" s="14"/>
      <c r="D2" s="17"/>
      <c r="E2" s="14"/>
      <c r="F2" s="17"/>
      <c r="G2" s="83"/>
      <c r="H2" s="83"/>
      <c r="I2" s="83"/>
      <c r="J2" s="83"/>
    </row>
    <row r="3" spans="1:11" s="18" customFormat="1" ht="15.6" x14ac:dyDescent="0.3">
      <c r="A3" s="95"/>
      <c r="B3" s="67" t="s">
        <v>60</v>
      </c>
      <c r="C3" s="14"/>
      <c r="D3" s="17"/>
      <c r="E3" s="14"/>
      <c r="F3" s="17"/>
      <c r="G3" s="83"/>
      <c r="H3" s="83"/>
      <c r="I3" s="83"/>
      <c r="J3" s="83"/>
    </row>
    <row r="4" spans="1:11" s="18" customFormat="1" ht="15.6" x14ac:dyDescent="0.3">
      <c r="A4" s="95"/>
      <c r="B4" s="67" t="s">
        <v>59</v>
      </c>
      <c r="C4" s="14"/>
      <c r="D4" s="17"/>
      <c r="E4" s="14"/>
      <c r="F4" s="17"/>
      <c r="G4" s="83"/>
      <c r="H4" s="83"/>
      <c r="I4" s="83"/>
      <c r="J4" s="83"/>
    </row>
    <row r="5" spans="1:11" s="18" customFormat="1" ht="20.399999999999999" customHeight="1" thickBot="1" x14ac:dyDescent="0.35">
      <c r="A5" s="186"/>
      <c r="B5" s="186"/>
      <c r="C5" s="186"/>
      <c r="D5" s="186"/>
      <c r="E5" s="186"/>
      <c r="F5" s="186"/>
      <c r="G5" s="83"/>
      <c r="H5" s="83"/>
      <c r="I5" s="83"/>
      <c r="J5" s="83"/>
    </row>
    <row r="6" spans="1:11" ht="30" customHeight="1" thickBot="1" x14ac:dyDescent="0.35">
      <c r="A6" s="187" t="s">
        <v>2</v>
      </c>
      <c r="B6" s="188"/>
      <c r="C6" s="7" t="s">
        <v>3</v>
      </c>
      <c r="D6" s="8" t="s">
        <v>4</v>
      </c>
      <c r="E6" s="88" t="s">
        <v>5</v>
      </c>
      <c r="F6" s="91" t="s">
        <v>6</v>
      </c>
      <c r="G6" s="85"/>
      <c r="H6" s="220"/>
      <c r="I6" s="220"/>
      <c r="J6" s="111"/>
      <c r="K6" s="15"/>
    </row>
    <row r="7" spans="1:11" ht="27.6" customHeight="1" thickBot="1" x14ac:dyDescent="0.35">
      <c r="A7" s="184" t="s">
        <v>7</v>
      </c>
      <c r="B7" s="184"/>
      <c r="C7" s="37"/>
      <c r="D7" s="9"/>
      <c r="E7" s="78"/>
      <c r="F7" s="131"/>
      <c r="H7" s="186"/>
      <c r="I7" s="186"/>
      <c r="K7" s="14"/>
    </row>
    <row r="8" spans="1:11" ht="46.5" customHeight="1" x14ac:dyDescent="0.3">
      <c r="A8" s="185" t="s">
        <v>61</v>
      </c>
      <c r="B8" s="185"/>
      <c r="C8" s="38">
        <v>15000</v>
      </c>
      <c r="D8" s="10">
        <v>10000</v>
      </c>
      <c r="E8" s="89">
        <v>10000</v>
      </c>
      <c r="F8" s="132" t="s">
        <v>62</v>
      </c>
      <c r="H8" s="186"/>
      <c r="I8" s="186"/>
      <c r="K8" s="17"/>
    </row>
    <row r="9" spans="1:11" ht="14.4" customHeight="1" x14ac:dyDescent="0.3">
      <c r="A9" s="184" t="s">
        <v>8</v>
      </c>
      <c r="B9" s="184"/>
      <c r="C9" s="39" t="s">
        <v>9</v>
      </c>
      <c r="D9" s="11" t="s">
        <v>9</v>
      </c>
      <c r="E9" s="79" t="s">
        <v>9</v>
      </c>
      <c r="F9" s="92" t="s">
        <v>10</v>
      </c>
      <c r="G9" s="86"/>
      <c r="H9" s="186"/>
      <c r="I9" s="186"/>
      <c r="K9" s="15"/>
    </row>
    <row r="10" spans="1:11" ht="14.4" customHeight="1" x14ac:dyDescent="0.3">
      <c r="A10" s="189" t="s">
        <v>63</v>
      </c>
      <c r="B10" s="189"/>
      <c r="C10" s="40">
        <v>38</v>
      </c>
      <c r="D10" s="12">
        <f>SUM(36.75-(36.75*0.2))</f>
        <v>29.4</v>
      </c>
      <c r="E10" s="90">
        <f>SUM(21-(21*0.2))</f>
        <v>16.8</v>
      </c>
      <c r="F10" s="93" t="s">
        <v>11</v>
      </c>
      <c r="G10" s="87"/>
      <c r="H10" s="221"/>
      <c r="I10" s="221"/>
      <c r="J10" s="112"/>
      <c r="K10" s="17"/>
    </row>
    <row r="11" spans="1:11" ht="14.4" customHeight="1" x14ac:dyDescent="0.3">
      <c r="A11" s="189" t="s">
        <v>64</v>
      </c>
      <c r="B11" s="189"/>
      <c r="C11" s="40">
        <v>37.44</v>
      </c>
      <c r="D11" s="106">
        <f>SUM(36.4-(36.4*0.2))</f>
        <v>29.119999999999997</v>
      </c>
      <c r="E11" s="90">
        <f>SUM(20.8-(20.8*0.2))</f>
        <v>16.64</v>
      </c>
      <c r="F11" s="93" t="s">
        <v>11</v>
      </c>
      <c r="G11" s="87"/>
      <c r="H11" s="221"/>
      <c r="I11" s="221"/>
      <c r="J11" s="112"/>
      <c r="K11" s="17"/>
    </row>
    <row r="12" spans="1:11" ht="14.4" customHeight="1" x14ac:dyDescent="0.3">
      <c r="A12" s="189" t="s">
        <v>65</v>
      </c>
      <c r="B12" s="189"/>
      <c r="C12" s="40">
        <v>36.840000000000003</v>
      </c>
      <c r="D12" s="105">
        <f>SUM(35.8-(35.8*0.2))</f>
        <v>28.639999999999997</v>
      </c>
      <c r="E12" s="90">
        <f>SUM(20.45-(20.45*0.2))</f>
        <v>16.36</v>
      </c>
      <c r="F12" s="93" t="s">
        <v>11</v>
      </c>
      <c r="G12" s="87"/>
      <c r="H12" s="221"/>
      <c r="I12" s="221"/>
      <c r="J12" s="112"/>
      <c r="K12" s="17"/>
    </row>
    <row r="13" spans="1:11" ht="14.4" customHeight="1" x14ac:dyDescent="0.3">
      <c r="A13" s="189" t="s">
        <v>66</v>
      </c>
      <c r="B13" s="189"/>
      <c r="C13" s="40">
        <v>36.44</v>
      </c>
      <c r="D13" s="104">
        <f>SUM(35.45-(35.45*0.2))</f>
        <v>28.360000000000003</v>
      </c>
      <c r="E13" s="90">
        <f>SUM(20.25-(20.25*0.2))</f>
        <v>16.2</v>
      </c>
      <c r="F13" s="93" t="s">
        <v>11</v>
      </c>
      <c r="G13" s="87"/>
      <c r="H13" s="221"/>
      <c r="I13" s="221"/>
      <c r="J13" s="112"/>
      <c r="K13" s="17"/>
    </row>
    <row r="14" spans="1:11" ht="14.4" customHeight="1" x14ac:dyDescent="0.3">
      <c r="A14" s="189" t="s">
        <v>67</v>
      </c>
      <c r="B14" s="189"/>
      <c r="C14" s="40">
        <v>35.880000000000003</v>
      </c>
      <c r="D14" s="12">
        <f>SUM(34.85-(34.85*0.2))</f>
        <v>27.880000000000003</v>
      </c>
      <c r="E14" s="90">
        <f>SUM(19.95-(19.95*0.2))</f>
        <v>15.959999999999999</v>
      </c>
      <c r="F14" s="93" t="s">
        <v>11</v>
      </c>
      <c r="G14" s="87"/>
      <c r="H14" s="221"/>
      <c r="I14" s="221"/>
      <c r="J14" s="112"/>
      <c r="K14" s="17"/>
    </row>
    <row r="15" spans="1:11" ht="14.4" customHeight="1" x14ac:dyDescent="0.3">
      <c r="A15" s="189" t="s">
        <v>68</v>
      </c>
      <c r="B15" s="189"/>
      <c r="C15" s="40">
        <v>35.72</v>
      </c>
      <c r="D15" s="12">
        <f>SUM(34.7-(34.7*0.2))</f>
        <v>27.76</v>
      </c>
      <c r="E15" s="90">
        <f>SUM(19.85-(19.85*0.2))</f>
        <v>15.88</v>
      </c>
      <c r="F15" s="93" t="s">
        <v>11</v>
      </c>
      <c r="G15" s="87"/>
      <c r="H15" s="221"/>
      <c r="I15" s="221"/>
      <c r="J15" s="112"/>
      <c r="K15" s="17"/>
    </row>
    <row r="16" spans="1:11" ht="14.4" customHeight="1" x14ac:dyDescent="0.3">
      <c r="A16" s="189" t="s">
        <v>69</v>
      </c>
      <c r="B16" s="189"/>
      <c r="C16" s="40">
        <v>35.479999999999997</v>
      </c>
      <c r="D16" s="12">
        <f>SUM(34.5-(34.5*0.2))</f>
        <v>27.6</v>
      </c>
      <c r="E16" s="90">
        <f>SUM(19.75-(19.75*0.2))</f>
        <v>15.8</v>
      </c>
      <c r="F16" s="93" t="s">
        <v>11</v>
      </c>
      <c r="G16" s="87"/>
      <c r="H16" s="221"/>
      <c r="I16" s="221"/>
      <c r="J16" s="112"/>
      <c r="K16" s="17"/>
    </row>
    <row r="17" spans="1:11" ht="14.4" customHeight="1" x14ac:dyDescent="0.3">
      <c r="A17" s="189" t="s">
        <v>70</v>
      </c>
      <c r="B17" s="189"/>
      <c r="C17" s="40">
        <v>35.119999999999997</v>
      </c>
      <c r="D17" s="12">
        <f>SUM(34.15-(34.15*0.2))</f>
        <v>27.32</v>
      </c>
      <c r="E17" s="90">
        <f>SUM(19.55-(19.55*0.2))</f>
        <v>15.64</v>
      </c>
      <c r="F17" s="93" t="s">
        <v>11</v>
      </c>
      <c r="G17" s="87"/>
      <c r="H17" s="221"/>
      <c r="I17" s="221"/>
      <c r="J17" s="112"/>
      <c r="K17" s="17"/>
    </row>
    <row r="18" spans="1:11" ht="14.4" customHeight="1" x14ac:dyDescent="0.3">
      <c r="A18" s="189" t="s">
        <v>71</v>
      </c>
      <c r="B18" s="189"/>
      <c r="C18" s="40">
        <v>34.32</v>
      </c>
      <c r="D18" s="12">
        <f>SUM(33.4-(33.4*0.2))</f>
        <v>26.72</v>
      </c>
      <c r="E18" s="90">
        <f>SUM(19.05-(19.05*0.2))</f>
        <v>15.24</v>
      </c>
      <c r="F18" s="93" t="s">
        <v>11</v>
      </c>
      <c r="G18" s="87"/>
      <c r="H18" s="221"/>
      <c r="I18" s="221"/>
      <c r="J18" s="112"/>
      <c r="K18" s="17"/>
    </row>
    <row r="19" spans="1:11" ht="14.4" customHeight="1" x14ac:dyDescent="0.3">
      <c r="A19" s="189" t="s">
        <v>72</v>
      </c>
      <c r="B19" s="189"/>
      <c r="C19" s="40">
        <v>32.96</v>
      </c>
      <c r="D19" s="12">
        <f>SUM(32.1-(32.1*0.2))</f>
        <v>25.68</v>
      </c>
      <c r="E19" s="90">
        <f>SUM(18.3-(18.3*0.2))</f>
        <v>14.64</v>
      </c>
      <c r="F19" s="93" t="s">
        <v>11</v>
      </c>
      <c r="G19" s="87"/>
      <c r="H19" s="14"/>
      <c r="I19" s="14"/>
      <c r="J19" s="112"/>
      <c r="K19" s="17"/>
    </row>
    <row r="20" spans="1:11" ht="14.4" customHeight="1" x14ac:dyDescent="0.3">
      <c r="A20" s="99" t="s">
        <v>73</v>
      </c>
      <c r="B20" s="97"/>
      <c r="C20" s="101">
        <v>31.84</v>
      </c>
      <c r="D20" s="40">
        <f>SUM(30.9-(30.9*0.2))</f>
        <v>24.72</v>
      </c>
      <c r="E20" s="100">
        <f>SUM(17.7-(17.7*0.2))</f>
        <v>14.16</v>
      </c>
      <c r="F20" s="93" t="s">
        <v>11</v>
      </c>
      <c r="G20" s="87"/>
      <c r="H20" s="14"/>
      <c r="I20" s="14"/>
      <c r="J20" s="112"/>
      <c r="K20" s="17"/>
    </row>
    <row r="21" spans="1:11" ht="15" customHeight="1" x14ac:dyDescent="0.3">
      <c r="A21" s="222" t="s">
        <v>74</v>
      </c>
      <c r="B21" s="222"/>
      <c r="C21" s="101">
        <v>30.08</v>
      </c>
      <c r="D21" s="40">
        <f>SUM(29.95-(29.95*0.2))</f>
        <v>23.96</v>
      </c>
      <c r="E21" s="100">
        <f>SUM(16.7-(16.7*0.2))</f>
        <v>13.36</v>
      </c>
      <c r="F21" s="93" t="s">
        <v>11</v>
      </c>
      <c r="G21" s="87"/>
      <c r="H21" s="14"/>
      <c r="I21" s="14"/>
      <c r="J21" s="112"/>
      <c r="K21" s="17"/>
    </row>
    <row r="22" spans="1:11" ht="14.4" customHeight="1" x14ac:dyDescent="0.3">
      <c r="A22" s="222" t="s">
        <v>75</v>
      </c>
      <c r="B22" s="222"/>
      <c r="C22" s="101">
        <v>29.12</v>
      </c>
      <c r="D22" s="40">
        <f>SUM(28.3-(28.3*0.2))</f>
        <v>22.64</v>
      </c>
      <c r="E22" s="100">
        <f>SUM(16.15-(16.15*0.2))</f>
        <v>12.919999999999998</v>
      </c>
      <c r="F22" s="93" t="s">
        <v>11</v>
      </c>
      <c r="G22" s="87"/>
      <c r="H22" s="14"/>
      <c r="I22" s="14"/>
      <c r="J22" s="112"/>
      <c r="K22" s="17"/>
    </row>
    <row r="23" spans="1:11" ht="14.4" customHeight="1" x14ac:dyDescent="0.3">
      <c r="A23" s="222" t="s">
        <v>76</v>
      </c>
      <c r="B23" s="222"/>
      <c r="C23" s="101">
        <v>28.16</v>
      </c>
      <c r="D23" s="40">
        <f>SUM(27.4-(27.4*0.2))</f>
        <v>21.919999999999998</v>
      </c>
      <c r="E23" s="100">
        <f>SUM(15.65-(15.65*0.2))</f>
        <v>12.52</v>
      </c>
      <c r="F23" s="93" t="s">
        <v>11</v>
      </c>
      <c r="G23" s="87"/>
      <c r="H23" s="14"/>
      <c r="I23" s="14"/>
      <c r="J23" s="112"/>
      <c r="K23" s="17"/>
    </row>
    <row r="24" spans="1:11" ht="14.4" customHeight="1" x14ac:dyDescent="0.3">
      <c r="A24" s="222" t="s">
        <v>77</v>
      </c>
      <c r="B24" s="222"/>
      <c r="C24" s="101">
        <v>27.2</v>
      </c>
      <c r="D24" s="40">
        <f>SUM(26.45-(26.45*0.2))</f>
        <v>21.16</v>
      </c>
      <c r="E24" s="100">
        <f>SUM(15.2-(15.2*0.2))</f>
        <v>12.16</v>
      </c>
      <c r="F24" s="93" t="s">
        <v>11</v>
      </c>
      <c r="G24" s="87"/>
      <c r="H24" s="14"/>
      <c r="I24" s="14"/>
      <c r="J24" s="112"/>
      <c r="K24" s="17"/>
    </row>
    <row r="25" spans="1:11" ht="14.4" customHeight="1" x14ac:dyDescent="0.3">
      <c r="A25" s="98" t="s">
        <v>78</v>
      </c>
      <c r="B25" s="98"/>
      <c r="C25" s="102">
        <v>26.24</v>
      </c>
      <c r="D25" s="103">
        <f>SUM(25.5-(25.5*0.2))</f>
        <v>20.399999999999999</v>
      </c>
      <c r="E25" s="107">
        <f>SUM(14.6-(14.6*0.2))</f>
        <v>11.68</v>
      </c>
      <c r="F25" s="93" t="s">
        <v>11</v>
      </c>
      <c r="G25" s="87"/>
      <c r="H25" s="221"/>
      <c r="I25" s="221"/>
      <c r="J25" s="112"/>
      <c r="K25" s="17"/>
    </row>
    <row r="26" spans="1:11" ht="26.4" customHeight="1" x14ac:dyDescent="0.3">
      <c r="A26" s="197" t="s">
        <v>12</v>
      </c>
      <c r="B26" s="197"/>
      <c r="C26" s="41" t="s">
        <v>13</v>
      </c>
      <c r="D26" s="13" t="s">
        <v>13</v>
      </c>
      <c r="E26" s="80" t="s">
        <v>13</v>
      </c>
      <c r="F26" s="93" t="s">
        <v>79</v>
      </c>
      <c r="H26" s="186"/>
      <c r="I26" s="186"/>
      <c r="K26" s="17"/>
    </row>
    <row r="27" spans="1:11" ht="27.6" x14ac:dyDescent="0.3">
      <c r="A27" s="197" t="s">
        <v>14</v>
      </c>
      <c r="B27" s="197"/>
      <c r="C27" s="38">
        <v>45000</v>
      </c>
      <c r="D27" s="10">
        <v>35000</v>
      </c>
      <c r="E27" s="89">
        <v>30000</v>
      </c>
      <c r="F27" s="93" t="s">
        <v>15</v>
      </c>
      <c r="H27" s="186"/>
      <c r="I27" s="186"/>
      <c r="K27" s="17"/>
    </row>
    <row r="28" spans="1:11" ht="55.2" x14ac:dyDescent="0.3">
      <c r="A28" s="198" t="s">
        <v>16</v>
      </c>
      <c r="B28" s="199"/>
      <c r="C28" s="20" t="s">
        <v>83</v>
      </c>
      <c r="D28" s="20" t="s">
        <v>84</v>
      </c>
      <c r="E28" s="20" t="s">
        <v>80</v>
      </c>
      <c r="F28" s="133"/>
      <c r="G28" s="81"/>
      <c r="H28" s="186"/>
      <c r="I28" s="186"/>
      <c r="J28" s="15"/>
    </row>
    <row r="29" spans="1:11" ht="30.6" customHeight="1" x14ac:dyDescent="0.3">
      <c r="A29" s="44" t="s">
        <v>81</v>
      </c>
      <c r="B29" s="2" t="s">
        <v>17</v>
      </c>
      <c r="C29" s="22" t="s">
        <v>18</v>
      </c>
      <c r="D29" s="22" t="s">
        <v>18</v>
      </c>
      <c r="E29" s="57" t="s">
        <v>19</v>
      </c>
      <c r="F29" s="134"/>
      <c r="H29" s="95"/>
      <c r="I29" s="113"/>
      <c r="J29" s="114"/>
    </row>
    <row r="30" spans="1:11" ht="15.9" customHeight="1" x14ac:dyDescent="0.3">
      <c r="A30" s="45"/>
      <c r="B30" s="43" t="s">
        <v>82</v>
      </c>
      <c r="C30" s="22" t="s">
        <v>18</v>
      </c>
      <c r="D30" s="22" t="s">
        <v>18</v>
      </c>
      <c r="E30" s="57" t="s">
        <v>19</v>
      </c>
      <c r="F30" s="135"/>
      <c r="H30" s="95"/>
      <c r="I30" s="113"/>
      <c r="J30" s="114"/>
    </row>
    <row r="31" spans="1:11" ht="15.9" customHeight="1" x14ac:dyDescent="0.3">
      <c r="A31" s="46"/>
      <c r="B31" s="43" t="s">
        <v>85</v>
      </c>
      <c r="C31" s="22" t="s">
        <v>18</v>
      </c>
      <c r="D31" s="22" t="s">
        <v>18</v>
      </c>
      <c r="E31" s="57" t="s">
        <v>19</v>
      </c>
      <c r="F31" s="135"/>
      <c r="H31" s="14"/>
      <c r="I31" s="113"/>
      <c r="J31" s="114"/>
    </row>
    <row r="32" spans="1:11" ht="19.649999999999999" customHeight="1" x14ac:dyDescent="0.3">
      <c r="A32" s="46"/>
      <c r="B32" s="43" t="s">
        <v>86</v>
      </c>
      <c r="C32" s="22" t="s">
        <v>18</v>
      </c>
      <c r="D32" s="22" t="s">
        <v>18</v>
      </c>
      <c r="E32" s="57" t="s">
        <v>19</v>
      </c>
      <c r="F32" s="135"/>
      <c r="H32" s="14"/>
      <c r="I32" s="113"/>
      <c r="J32" s="114"/>
    </row>
    <row r="33" spans="1:10" ht="26.1" customHeight="1" x14ac:dyDescent="0.3">
      <c r="A33" s="46"/>
      <c r="B33" s="43" t="s">
        <v>89</v>
      </c>
      <c r="C33" s="108" t="s">
        <v>18</v>
      </c>
      <c r="D33" s="72" t="s">
        <v>18</v>
      </c>
      <c r="E33" s="73" t="s">
        <v>19</v>
      </c>
      <c r="F33" s="135"/>
      <c r="H33" s="14"/>
      <c r="I33" s="113"/>
      <c r="J33" s="114"/>
    </row>
    <row r="34" spans="1:10" ht="27.9" customHeight="1" x14ac:dyDescent="0.3">
      <c r="A34" s="47"/>
      <c r="B34" s="43" t="s">
        <v>87</v>
      </c>
      <c r="C34" s="63" t="s">
        <v>18</v>
      </c>
      <c r="D34" s="64" t="s">
        <v>19</v>
      </c>
      <c r="E34" s="65" t="s">
        <v>19</v>
      </c>
      <c r="F34" s="135"/>
      <c r="H34" s="14"/>
      <c r="I34" s="113"/>
      <c r="J34" s="114"/>
    </row>
    <row r="35" spans="1:10" ht="21.6" customHeight="1" x14ac:dyDescent="0.3">
      <c r="A35" s="49"/>
      <c r="B35" s="43" t="s">
        <v>88</v>
      </c>
      <c r="C35" s="68" t="s">
        <v>18</v>
      </c>
      <c r="D35" s="69" t="s">
        <v>19</v>
      </c>
      <c r="E35" s="70" t="s">
        <v>19</v>
      </c>
      <c r="F35" s="135"/>
      <c r="H35" s="14"/>
      <c r="I35" s="113"/>
      <c r="J35" s="114"/>
    </row>
    <row r="36" spans="1:10" ht="21.6" customHeight="1" x14ac:dyDescent="0.3">
      <c r="A36" s="46"/>
      <c r="B36" s="43" t="s">
        <v>107</v>
      </c>
      <c r="C36" s="22" t="s">
        <v>18</v>
      </c>
      <c r="D36" s="22" t="s">
        <v>18</v>
      </c>
      <c r="E36" s="58" t="s">
        <v>18</v>
      </c>
      <c r="F36" s="135"/>
      <c r="H36" s="14"/>
      <c r="I36" s="113"/>
      <c r="J36" s="114"/>
    </row>
    <row r="37" spans="1:10" ht="21.6" customHeight="1" x14ac:dyDescent="0.3">
      <c r="A37" s="46"/>
      <c r="B37" s="43" t="s">
        <v>90</v>
      </c>
      <c r="C37" s="22" t="s">
        <v>18</v>
      </c>
      <c r="D37" s="22" t="s">
        <v>18</v>
      </c>
      <c r="E37" s="58" t="s">
        <v>18</v>
      </c>
      <c r="F37" s="135"/>
      <c r="H37" s="14"/>
      <c r="I37" s="113"/>
      <c r="J37" s="114"/>
    </row>
    <row r="38" spans="1:10" ht="22.35" customHeight="1" x14ac:dyDescent="0.3">
      <c r="A38" s="47"/>
      <c r="B38" s="43" t="s">
        <v>91</v>
      </c>
      <c r="C38" s="22" t="s">
        <v>18</v>
      </c>
      <c r="D38" s="22" t="s">
        <v>18</v>
      </c>
      <c r="E38" s="58" t="s">
        <v>18</v>
      </c>
      <c r="F38" s="135"/>
      <c r="H38" s="14"/>
      <c r="I38" s="113"/>
      <c r="J38" s="114"/>
    </row>
    <row r="39" spans="1:10" ht="28.35" customHeight="1" x14ac:dyDescent="0.3">
      <c r="A39" s="48" t="s">
        <v>92</v>
      </c>
      <c r="B39" s="2" t="s">
        <v>21</v>
      </c>
      <c r="C39" s="22" t="s">
        <v>18</v>
      </c>
      <c r="D39" s="22" t="s">
        <v>18</v>
      </c>
      <c r="E39" s="58" t="s">
        <v>18</v>
      </c>
      <c r="F39" s="135"/>
      <c r="H39" s="95"/>
      <c r="I39" s="113"/>
      <c r="J39" s="114"/>
    </row>
    <row r="40" spans="1:10" ht="20.399999999999999" customHeight="1" x14ac:dyDescent="0.3">
      <c r="A40" s="49"/>
      <c r="B40" s="43" t="s">
        <v>93</v>
      </c>
      <c r="C40" s="22" t="s">
        <v>18</v>
      </c>
      <c r="D40" s="22" t="s">
        <v>18</v>
      </c>
      <c r="E40" s="58" t="s">
        <v>19</v>
      </c>
      <c r="F40" s="135"/>
      <c r="H40" s="14"/>
      <c r="I40" s="113"/>
      <c r="J40" s="114"/>
    </row>
    <row r="41" spans="1:10" ht="19.350000000000001" customHeight="1" x14ac:dyDescent="0.3">
      <c r="A41" s="46"/>
      <c r="B41" s="43" t="s">
        <v>94</v>
      </c>
      <c r="C41" s="22" t="s">
        <v>18</v>
      </c>
      <c r="D41" s="22" t="s">
        <v>18</v>
      </c>
      <c r="E41" s="58">
        <v>1</v>
      </c>
      <c r="F41" s="135"/>
      <c r="H41" s="14"/>
      <c r="I41" s="113"/>
      <c r="J41" s="114"/>
    </row>
    <row r="42" spans="1:10" ht="19.350000000000001" customHeight="1" x14ac:dyDescent="0.3">
      <c r="A42" s="46"/>
      <c r="B42" s="43" t="s">
        <v>95</v>
      </c>
      <c r="C42" s="22" t="s">
        <v>18</v>
      </c>
      <c r="D42" s="22" t="s">
        <v>18</v>
      </c>
      <c r="E42" s="58" t="s">
        <v>19</v>
      </c>
      <c r="F42" s="135"/>
      <c r="H42" s="14"/>
      <c r="I42" s="113"/>
      <c r="J42" s="114"/>
    </row>
    <row r="43" spans="1:10" ht="19.350000000000001" customHeight="1" x14ac:dyDescent="0.3">
      <c r="A43" s="46"/>
      <c r="B43" s="43" t="s">
        <v>96</v>
      </c>
      <c r="C43" s="22" t="s">
        <v>18</v>
      </c>
      <c r="D43" s="22" t="s">
        <v>18</v>
      </c>
      <c r="E43" s="58" t="s">
        <v>19</v>
      </c>
      <c r="F43" s="135"/>
      <c r="H43" s="14"/>
      <c r="I43" s="113"/>
      <c r="J43" s="114"/>
    </row>
    <row r="44" spans="1:10" ht="19.350000000000001" customHeight="1" x14ac:dyDescent="0.3">
      <c r="A44" s="46"/>
      <c r="B44" s="43" t="s">
        <v>97</v>
      </c>
      <c r="C44" s="22" t="s">
        <v>18</v>
      </c>
      <c r="D44" s="22" t="s">
        <v>18</v>
      </c>
      <c r="E44" s="58" t="s">
        <v>19</v>
      </c>
      <c r="F44" s="135"/>
      <c r="H44" s="14"/>
      <c r="I44" s="113"/>
      <c r="J44" s="114"/>
    </row>
    <row r="45" spans="1:10" ht="19.350000000000001" customHeight="1" x14ac:dyDescent="0.3">
      <c r="A45" s="46"/>
      <c r="B45" s="43" t="s">
        <v>214</v>
      </c>
      <c r="C45" s="22" t="s">
        <v>18</v>
      </c>
      <c r="D45" s="22" t="s">
        <v>18</v>
      </c>
      <c r="E45" s="58" t="s">
        <v>19</v>
      </c>
      <c r="F45" s="135"/>
      <c r="H45" s="14"/>
      <c r="I45" s="113"/>
      <c r="J45" s="114"/>
    </row>
    <row r="46" spans="1:10" ht="19.350000000000001" customHeight="1" x14ac:dyDescent="0.3">
      <c r="A46" s="46"/>
      <c r="B46" s="43" t="s">
        <v>98</v>
      </c>
      <c r="C46" s="22" t="s">
        <v>18</v>
      </c>
      <c r="D46" s="22" t="s">
        <v>18</v>
      </c>
      <c r="E46" s="58" t="s">
        <v>18</v>
      </c>
      <c r="F46" s="135"/>
      <c r="H46" s="14"/>
      <c r="I46" s="113"/>
      <c r="J46" s="114"/>
    </row>
    <row r="47" spans="1:10" ht="19.350000000000001" customHeight="1" x14ac:dyDescent="0.3">
      <c r="A47" s="46"/>
      <c r="B47" s="43" t="s">
        <v>99</v>
      </c>
      <c r="C47" s="22" t="s">
        <v>18</v>
      </c>
      <c r="D47" s="22" t="s">
        <v>18</v>
      </c>
      <c r="E47" s="58" t="s">
        <v>19</v>
      </c>
      <c r="F47" s="135"/>
      <c r="H47" s="14"/>
      <c r="I47" s="113"/>
      <c r="J47" s="114"/>
    </row>
    <row r="48" spans="1:10" ht="19.350000000000001" customHeight="1" x14ac:dyDescent="0.3">
      <c r="A48" s="46"/>
      <c r="B48" s="43" t="s">
        <v>213</v>
      </c>
      <c r="C48" s="22" t="s">
        <v>18</v>
      </c>
      <c r="D48" s="22" t="s">
        <v>18</v>
      </c>
      <c r="E48" s="58" t="s">
        <v>18</v>
      </c>
      <c r="F48" s="135"/>
      <c r="H48" s="14"/>
      <c r="I48" s="113"/>
      <c r="J48" s="114"/>
    </row>
    <row r="49" spans="1:10" ht="19.350000000000001" customHeight="1" x14ac:dyDescent="0.3">
      <c r="A49" s="94" t="s">
        <v>100</v>
      </c>
      <c r="B49" s="43" t="s">
        <v>101</v>
      </c>
      <c r="C49" s="22" t="s">
        <v>18</v>
      </c>
      <c r="D49" s="22" t="s">
        <v>18</v>
      </c>
      <c r="E49" s="58" t="s">
        <v>18</v>
      </c>
      <c r="F49" s="135"/>
      <c r="H49" s="14"/>
      <c r="I49" s="113"/>
      <c r="J49" s="114"/>
    </row>
    <row r="50" spans="1:10" ht="18.600000000000001" customHeight="1" x14ac:dyDescent="0.3">
      <c r="A50" s="46"/>
      <c r="B50" s="43" t="s">
        <v>102</v>
      </c>
      <c r="C50" s="22" t="s">
        <v>18</v>
      </c>
      <c r="D50" s="22" t="s">
        <v>18</v>
      </c>
      <c r="E50" s="58" t="s">
        <v>19</v>
      </c>
      <c r="F50" s="135"/>
      <c r="H50" s="14"/>
      <c r="I50" s="113"/>
      <c r="J50" s="114"/>
    </row>
    <row r="51" spans="1:10" ht="24.9" customHeight="1" x14ac:dyDescent="0.3">
      <c r="A51" s="109"/>
      <c r="B51" s="2" t="s">
        <v>103</v>
      </c>
      <c r="C51" s="22" t="s">
        <v>105</v>
      </c>
      <c r="D51" s="22" t="s">
        <v>105</v>
      </c>
      <c r="E51" s="22" t="s">
        <v>105</v>
      </c>
      <c r="F51" s="135"/>
      <c r="H51" s="95"/>
      <c r="I51" s="113"/>
      <c r="J51" s="114"/>
    </row>
    <row r="52" spans="1:10" ht="26.4" customHeight="1" x14ac:dyDescent="0.3">
      <c r="A52" s="46"/>
      <c r="B52" s="43" t="s">
        <v>104</v>
      </c>
      <c r="C52" s="22" t="s">
        <v>105</v>
      </c>
      <c r="D52" s="22" t="s">
        <v>105</v>
      </c>
      <c r="E52" s="22" t="s">
        <v>105</v>
      </c>
      <c r="F52" s="135"/>
      <c r="H52" s="14"/>
      <c r="I52" s="113"/>
      <c r="J52" s="114"/>
    </row>
    <row r="53" spans="1:10" ht="32.4" customHeight="1" x14ac:dyDescent="0.3">
      <c r="A53" s="19" t="s">
        <v>106</v>
      </c>
      <c r="B53" s="43" t="s">
        <v>108</v>
      </c>
      <c r="C53" s="22" t="s">
        <v>18</v>
      </c>
      <c r="D53" s="22" t="s">
        <v>18</v>
      </c>
      <c r="E53" s="58" t="s">
        <v>18</v>
      </c>
      <c r="F53" s="135"/>
      <c r="H53" s="14"/>
      <c r="I53" s="113"/>
      <c r="J53" s="114"/>
    </row>
    <row r="54" spans="1:10" ht="15.9" customHeight="1" x14ac:dyDescent="0.3">
      <c r="A54" s="110"/>
      <c r="B54" s="43" t="s">
        <v>109</v>
      </c>
      <c r="C54" s="22" t="s">
        <v>18</v>
      </c>
      <c r="D54" s="22" t="s">
        <v>18</v>
      </c>
      <c r="E54" s="58" t="s">
        <v>18</v>
      </c>
      <c r="F54" s="135"/>
      <c r="H54" s="14"/>
      <c r="I54" s="113"/>
      <c r="J54" s="114"/>
    </row>
    <row r="55" spans="1:10" ht="15.9" customHeight="1" x14ac:dyDescent="0.3">
      <c r="A55" s="14"/>
      <c r="B55" s="2" t="s">
        <v>110</v>
      </c>
      <c r="C55" s="22" t="s">
        <v>18</v>
      </c>
      <c r="D55" s="22" t="s">
        <v>18</v>
      </c>
      <c r="E55" s="58" t="s">
        <v>18</v>
      </c>
      <c r="F55" s="135"/>
      <c r="H55" s="14"/>
      <c r="I55" s="113"/>
      <c r="J55" s="114"/>
    </row>
    <row r="56" spans="1:10" ht="15.9" customHeight="1" x14ac:dyDescent="0.3">
      <c r="A56" s="14"/>
      <c r="B56" s="2" t="s">
        <v>111</v>
      </c>
      <c r="C56" s="22" t="s">
        <v>18</v>
      </c>
      <c r="D56" s="22" t="s">
        <v>18</v>
      </c>
      <c r="E56" s="58" t="s">
        <v>18</v>
      </c>
      <c r="F56" s="135"/>
      <c r="H56" s="14"/>
      <c r="I56" s="113"/>
      <c r="J56" s="114"/>
    </row>
    <row r="57" spans="1:10" ht="15.9" customHeight="1" x14ac:dyDescent="0.3">
      <c r="A57" s="14"/>
      <c r="B57" s="2" t="s">
        <v>112</v>
      </c>
      <c r="C57" s="22" t="s">
        <v>18</v>
      </c>
      <c r="D57" s="22" t="s">
        <v>18</v>
      </c>
      <c r="E57" s="58" t="s">
        <v>18</v>
      </c>
      <c r="F57" s="135"/>
      <c r="H57" s="14"/>
      <c r="I57" s="113"/>
      <c r="J57" s="114"/>
    </row>
    <row r="58" spans="1:10" ht="15.9" customHeight="1" x14ac:dyDescent="0.3">
      <c r="A58" s="14"/>
      <c r="B58" s="2" t="s">
        <v>20</v>
      </c>
      <c r="C58" s="22" t="s">
        <v>18</v>
      </c>
      <c r="D58" s="22" t="s">
        <v>18</v>
      </c>
      <c r="E58" s="58" t="s">
        <v>18</v>
      </c>
      <c r="F58" s="135"/>
      <c r="H58" s="14"/>
      <c r="I58" s="113"/>
      <c r="J58" s="114"/>
    </row>
    <row r="59" spans="1:10" ht="15.9" customHeight="1" x14ac:dyDescent="0.3">
      <c r="A59" s="14"/>
      <c r="B59" s="2" t="s">
        <v>113</v>
      </c>
      <c r="C59" s="22" t="s">
        <v>18</v>
      </c>
      <c r="D59" s="22" t="s">
        <v>18</v>
      </c>
      <c r="E59" s="58" t="s">
        <v>18</v>
      </c>
      <c r="F59" s="135"/>
      <c r="H59" s="14"/>
      <c r="I59" s="113"/>
      <c r="J59" s="114"/>
    </row>
    <row r="60" spans="1:10" ht="15.9" customHeight="1" x14ac:dyDescent="0.3">
      <c r="A60" s="14"/>
      <c r="B60" s="2" t="s">
        <v>114</v>
      </c>
      <c r="C60" s="22" t="s">
        <v>18</v>
      </c>
      <c r="D60" s="22" t="s">
        <v>18</v>
      </c>
      <c r="E60" s="58" t="s">
        <v>18</v>
      </c>
      <c r="F60" s="135"/>
      <c r="H60" s="14"/>
      <c r="I60" s="113"/>
      <c r="J60" s="114"/>
    </row>
    <row r="61" spans="1:10" ht="15.9" customHeight="1" x14ac:dyDescent="0.3">
      <c r="A61" s="14"/>
      <c r="B61" s="2" t="s">
        <v>51</v>
      </c>
      <c r="C61" s="22" t="s">
        <v>18</v>
      </c>
      <c r="D61" s="22" t="s">
        <v>18</v>
      </c>
      <c r="E61" s="58" t="s">
        <v>18</v>
      </c>
      <c r="F61" s="135"/>
      <c r="H61" s="14"/>
      <c r="I61" s="113"/>
      <c r="J61" s="114"/>
    </row>
    <row r="62" spans="1:10" ht="15.9" customHeight="1" x14ac:dyDescent="0.3">
      <c r="A62" s="115" t="s">
        <v>115</v>
      </c>
      <c r="B62" s="2" t="s">
        <v>116</v>
      </c>
      <c r="C62" s="22" t="s">
        <v>18</v>
      </c>
      <c r="D62" s="22" t="s">
        <v>18</v>
      </c>
      <c r="E62" s="58" t="s">
        <v>18</v>
      </c>
      <c r="F62" s="135"/>
      <c r="H62" s="14"/>
      <c r="I62" s="113"/>
      <c r="J62" s="114"/>
    </row>
    <row r="63" spans="1:10" ht="15.9" customHeight="1" x14ac:dyDescent="0.3">
      <c r="A63" s="14"/>
      <c r="B63" s="2" t="s">
        <v>117</v>
      </c>
      <c r="C63" s="22" t="s">
        <v>18</v>
      </c>
      <c r="D63" s="22" t="s">
        <v>18</v>
      </c>
      <c r="E63" s="58" t="s">
        <v>18</v>
      </c>
      <c r="F63" s="135"/>
      <c r="H63" s="14"/>
      <c r="I63" s="113"/>
      <c r="J63" s="114"/>
    </row>
    <row r="64" spans="1:10" ht="15" customHeight="1" x14ac:dyDescent="0.3">
      <c r="B64" s="2" t="s">
        <v>118</v>
      </c>
      <c r="C64" s="22" t="s">
        <v>18</v>
      </c>
      <c r="D64" s="22" t="s">
        <v>18</v>
      </c>
      <c r="E64" s="58" t="s">
        <v>18</v>
      </c>
      <c r="F64" s="135"/>
      <c r="H64" s="95"/>
      <c r="I64" s="113"/>
      <c r="J64" s="114"/>
    </row>
    <row r="65" spans="1:10" ht="31.35" customHeight="1" x14ac:dyDescent="0.3">
      <c r="B65" s="2" t="s">
        <v>119</v>
      </c>
      <c r="C65" s="22" t="s">
        <v>18</v>
      </c>
      <c r="D65" s="22" t="s">
        <v>18</v>
      </c>
      <c r="E65" s="58" t="s">
        <v>18</v>
      </c>
      <c r="F65" s="135"/>
      <c r="H65" s="95"/>
      <c r="I65" s="113"/>
      <c r="J65" s="114"/>
    </row>
    <row r="66" spans="1:10" ht="15.9" customHeight="1" x14ac:dyDescent="0.3">
      <c r="A66" s="126"/>
      <c r="B66" s="43" t="s">
        <v>120</v>
      </c>
      <c r="C66" s="22" t="s">
        <v>18</v>
      </c>
      <c r="D66" s="22" t="s">
        <v>18</v>
      </c>
      <c r="E66" s="58" t="s">
        <v>18</v>
      </c>
      <c r="F66" s="135"/>
      <c r="H66" s="14"/>
      <c r="I66" s="113"/>
      <c r="J66" s="114"/>
    </row>
    <row r="67" spans="1:10" ht="15.9" customHeight="1" x14ac:dyDescent="0.3">
      <c r="A67" s="47"/>
      <c r="B67" s="43" t="s">
        <v>121</v>
      </c>
      <c r="C67" s="22" t="s">
        <v>18</v>
      </c>
      <c r="D67" s="22" t="s">
        <v>18</v>
      </c>
      <c r="E67" s="58" t="s">
        <v>18</v>
      </c>
      <c r="F67" s="135"/>
      <c r="H67" s="14"/>
      <c r="I67" s="113"/>
      <c r="J67" s="114"/>
    </row>
    <row r="68" spans="1:10" ht="47.4" customHeight="1" x14ac:dyDescent="0.3">
      <c r="A68" s="42" t="s">
        <v>122</v>
      </c>
      <c r="B68" s="2" t="s">
        <v>123</v>
      </c>
      <c r="C68" s="22" t="s">
        <v>105</v>
      </c>
      <c r="D68" s="22" t="s">
        <v>105</v>
      </c>
      <c r="E68" s="22" t="s">
        <v>105</v>
      </c>
      <c r="F68" s="135"/>
      <c r="H68" s="95"/>
      <c r="I68" s="113"/>
      <c r="J68" s="114"/>
    </row>
    <row r="69" spans="1:10" ht="24.9" customHeight="1" x14ac:dyDescent="0.3">
      <c r="A69" s="23"/>
      <c r="B69" s="2" t="s">
        <v>125</v>
      </c>
      <c r="C69" s="22" t="s">
        <v>105</v>
      </c>
      <c r="D69" s="22" t="s">
        <v>105</v>
      </c>
      <c r="E69" s="22" t="s">
        <v>105</v>
      </c>
      <c r="F69" s="135"/>
      <c r="H69" s="14"/>
      <c r="I69" s="113"/>
      <c r="J69" s="114"/>
    </row>
    <row r="70" spans="1:10" ht="24.9" customHeight="1" x14ac:dyDescent="0.3">
      <c r="A70" s="116"/>
      <c r="B70" s="24" t="s">
        <v>124</v>
      </c>
      <c r="C70" s="22" t="s">
        <v>105</v>
      </c>
      <c r="D70" s="22" t="s">
        <v>105</v>
      </c>
      <c r="E70" s="22" t="s">
        <v>105</v>
      </c>
      <c r="F70" s="136"/>
      <c r="H70" s="14"/>
      <c r="I70" s="51"/>
      <c r="J70" s="114"/>
    </row>
    <row r="71" spans="1:10" ht="29.4" customHeight="1" x14ac:dyDescent="0.3">
      <c r="A71" s="127" t="s">
        <v>126</v>
      </c>
      <c r="B71" s="36" t="s">
        <v>23</v>
      </c>
      <c r="C71" s="22" t="s">
        <v>18</v>
      </c>
      <c r="D71" s="22" t="s">
        <v>18</v>
      </c>
      <c r="E71" s="58" t="s">
        <v>18</v>
      </c>
      <c r="F71" s="136"/>
      <c r="H71" s="14"/>
      <c r="I71" s="51"/>
      <c r="J71" s="114"/>
    </row>
    <row r="72" spans="1:10" ht="15.9" customHeight="1" x14ac:dyDescent="0.3">
      <c r="A72" s="46"/>
      <c r="B72" s="36" t="s">
        <v>129</v>
      </c>
      <c r="C72" s="22" t="s">
        <v>18</v>
      </c>
      <c r="D72" s="22" t="s">
        <v>18</v>
      </c>
      <c r="E72" s="58" t="s">
        <v>18</v>
      </c>
      <c r="F72" s="136"/>
      <c r="H72" s="14"/>
      <c r="I72" s="51"/>
      <c r="J72" s="114"/>
    </row>
    <row r="73" spans="1:10" ht="15.9" customHeight="1" x14ac:dyDescent="0.3">
      <c r="A73" s="46"/>
      <c r="B73" s="36" t="s">
        <v>130</v>
      </c>
      <c r="C73" s="21" t="s">
        <v>18</v>
      </c>
      <c r="D73" s="21" t="s">
        <v>18</v>
      </c>
      <c r="E73" s="57" t="s">
        <v>18</v>
      </c>
      <c r="F73" s="136"/>
      <c r="H73" s="14"/>
      <c r="I73" s="51"/>
      <c r="J73" s="114"/>
    </row>
    <row r="74" spans="1:10" ht="15.9" customHeight="1" x14ac:dyDescent="0.3">
      <c r="A74" s="46"/>
      <c r="B74" s="71" t="s">
        <v>131</v>
      </c>
      <c r="C74" s="21" t="s">
        <v>18</v>
      </c>
      <c r="D74" s="21" t="s">
        <v>18</v>
      </c>
      <c r="E74" s="57" t="s">
        <v>18</v>
      </c>
      <c r="F74" s="136"/>
      <c r="H74" s="14"/>
      <c r="I74" s="51"/>
      <c r="J74" s="114"/>
    </row>
    <row r="75" spans="1:10" ht="15.9" customHeight="1" x14ac:dyDescent="0.3">
      <c r="A75" s="46"/>
      <c r="B75" s="71" t="s">
        <v>133</v>
      </c>
      <c r="C75" s="21" t="s">
        <v>18</v>
      </c>
      <c r="D75" s="21" t="s">
        <v>18</v>
      </c>
      <c r="E75" s="57" t="s">
        <v>18</v>
      </c>
      <c r="F75" s="136"/>
      <c r="H75" s="14"/>
      <c r="I75" s="51"/>
      <c r="J75" s="114"/>
    </row>
    <row r="76" spans="1:10" ht="15.9" customHeight="1" x14ac:dyDescent="0.3">
      <c r="A76" s="46"/>
      <c r="B76" s="71" t="s">
        <v>132</v>
      </c>
      <c r="C76" s="21" t="s">
        <v>18</v>
      </c>
      <c r="D76" s="21" t="s">
        <v>18</v>
      </c>
      <c r="E76" s="57" t="s">
        <v>18</v>
      </c>
      <c r="F76" s="136"/>
      <c r="H76" s="14"/>
      <c r="I76" s="51"/>
      <c r="J76" s="114"/>
    </row>
    <row r="77" spans="1:10" ht="15.9" customHeight="1" x14ac:dyDescent="0.3">
      <c r="A77" s="46"/>
      <c r="B77" s="71" t="s">
        <v>22</v>
      </c>
      <c r="C77" s="21" t="s">
        <v>18</v>
      </c>
      <c r="D77" s="21" t="s">
        <v>18</v>
      </c>
      <c r="E77" s="57" t="s">
        <v>18</v>
      </c>
      <c r="F77" s="136"/>
      <c r="H77" s="14"/>
      <c r="I77" s="51"/>
      <c r="J77" s="114"/>
    </row>
    <row r="78" spans="1:10" ht="15.9" customHeight="1" x14ac:dyDescent="0.3">
      <c r="A78" s="46"/>
      <c r="B78" s="71" t="s">
        <v>134</v>
      </c>
      <c r="C78" s="21" t="s">
        <v>18</v>
      </c>
      <c r="D78" s="21" t="s">
        <v>18</v>
      </c>
      <c r="E78" s="57" t="s">
        <v>18</v>
      </c>
      <c r="F78" s="136"/>
      <c r="H78" s="14"/>
      <c r="I78" s="51"/>
      <c r="J78" s="114"/>
    </row>
    <row r="79" spans="1:10" ht="15.9" customHeight="1" x14ac:dyDescent="0.3">
      <c r="A79" s="46"/>
      <c r="B79" s="71" t="s">
        <v>135</v>
      </c>
      <c r="C79" s="21" t="s">
        <v>18</v>
      </c>
      <c r="D79" s="21" t="s">
        <v>18</v>
      </c>
      <c r="E79" s="57" t="s">
        <v>18</v>
      </c>
      <c r="F79" s="136"/>
      <c r="H79" s="14"/>
      <c r="I79" s="51"/>
      <c r="J79" s="114"/>
    </row>
    <row r="80" spans="1:10" ht="15.9" customHeight="1" x14ac:dyDescent="0.3">
      <c r="A80" s="46"/>
      <c r="B80" s="71" t="s">
        <v>131</v>
      </c>
      <c r="C80" s="21" t="s">
        <v>18</v>
      </c>
      <c r="D80" s="21" t="s">
        <v>18</v>
      </c>
      <c r="E80" s="57" t="s">
        <v>18</v>
      </c>
      <c r="F80" s="136"/>
      <c r="H80" s="14"/>
      <c r="I80" s="51"/>
      <c r="J80" s="114"/>
    </row>
    <row r="81" spans="1:10" ht="15.9" customHeight="1" x14ac:dyDescent="0.3">
      <c r="A81" s="46"/>
      <c r="B81" s="71" t="s">
        <v>24</v>
      </c>
      <c r="C81" s="21" t="s">
        <v>18</v>
      </c>
      <c r="D81" s="21" t="s">
        <v>18</v>
      </c>
      <c r="E81" s="57" t="s">
        <v>18</v>
      </c>
      <c r="F81" s="136"/>
      <c r="H81" s="14"/>
      <c r="I81" s="51"/>
      <c r="J81" s="114"/>
    </row>
    <row r="82" spans="1:10" ht="24" customHeight="1" x14ac:dyDescent="0.3">
      <c r="A82" s="46"/>
      <c r="B82" s="71" t="s">
        <v>127</v>
      </c>
      <c r="C82" s="22" t="s">
        <v>105</v>
      </c>
      <c r="D82" s="22" t="s">
        <v>105</v>
      </c>
      <c r="E82" s="22" t="s">
        <v>105</v>
      </c>
      <c r="F82" s="136"/>
      <c r="H82" s="14"/>
      <c r="I82" s="51"/>
      <c r="J82" s="114"/>
    </row>
    <row r="83" spans="1:10" ht="27.9" customHeight="1" thickBot="1" x14ac:dyDescent="0.35">
      <c r="A83" s="128"/>
      <c r="B83" s="74" t="s">
        <v>128</v>
      </c>
      <c r="C83" s="22" t="s">
        <v>105</v>
      </c>
      <c r="D83" s="22" t="s">
        <v>105</v>
      </c>
      <c r="E83" s="22" t="s">
        <v>105</v>
      </c>
      <c r="F83" s="137"/>
      <c r="H83" s="14"/>
      <c r="I83" s="51"/>
      <c r="J83" s="114"/>
    </row>
    <row r="84" spans="1:10" ht="35.1" customHeight="1" x14ac:dyDescent="0.3">
      <c r="A84" s="190" t="s">
        <v>25</v>
      </c>
      <c r="B84" s="191"/>
      <c r="C84" s="25"/>
      <c r="D84" s="25"/>
      <c r="E84" s="25"/>
      <c r="F84" s="59"/>
    </row>
    <row r="85" spans="1:10" ht="53.4" customHeight="1" x14ac:dyDescent="0.3">
      <c r="A85" s="192" t="s">
        <v>219</v>
      </c>
      <c r="B85" s="193"/>
      <c r="C85" s="21" t="s">
        <v>18</v>
      </c>
      <c r="D85" s="21" t="s">
        <v>18</v>
      </c>
      <c r="E85" s="57" t="s">
        <v>18</v>
      </c>
      <c r="F85" s="26" t="s">
        <v>136</v>
      </c>
    </row>
    <row r="86" spans="1:10" ht="17.100000000000001" customHeight="1" x14ac:dyDescent="0.3">
      <c r="A86" s="200" t="s">
        <v>137</v>
      </c>
      <c r="B86" s="201"/>
      <c r="C86" s="124" t="s">
        <v>141</v>
      </c>
      <c r="D86" s="124" t="s">
        <v>141</v>
      </c>
      <c r="E86" s="124" t="s">
        <v>141</v>
      </c>
      <c r="F86" s="119"/>
    </row>
    <row r="87" spans="1:10" ht="17.100000000000001" customHeight="1" x14ac:dyDescent="0.3">
      <c r="A87" s="117" t="s">
        <v>138</v>
      </c>
      <c r="B87" s="118"/>
      <c r="C87" s="124" t="s">
        <v>142</v>
      </c>
      <c r="D87" s="124" t="s">
        <v>142</v>
      </c>
      <c r="E87" s="124" t="s">
        <v>142</v>
      </c>
      <c r="F87" s="119"/>
    </row>
    <row r="88" spans="1:10" ht="16.5" customHeight="1" x14ac:dyDescent="0.3">
      <c r="A88" s="202" t="s">
        <v>139</v>
      </c>
      <c r="B88" s="203"/>
      <c r="C88" s="125" t="s">
        <v>140</v>
      </c>
      <c r="D88" s="125" t="s">
        <v>140</v>
      </c>
      <c r="E88" s="125" t="s">
        <v>140</v>
      </c>
      <c r="F88" s="120"/>
    </row>
    <row r="89" spans="1:10" ht="27.6" customHeight="1" x14ac:dyDescent="0.3">
      <c r="A89" s="194" t="s">
        <v>146</v>
      </c>
      <c r="B89" s="194"/>
      <c r="C89" s="21" t="s">
        <v>18</v>
      </c>
      <c r="D89" s="21" t="s">
        <v>18</v>
      </c>
      <c r="E89" s="57" t="s">
        <v>18</v>
      </c>
      <c r="F89" s="129"/>
    </row>
    <row r="90" spans="1:10" ht="18.600000000000001" customHeight="1" x14ac:dyDescent="0.3">
      <c r="A90" s="205" t="s">
        <v>145</v>
      </c>
      <c r="B90" s="206"/>
      <c r="C90" s="123" t="s">
        <v>147</v>
      </c>
      <c r="D90" s="123" t="s">
        <v>147</v>
      </c>
      <c r="E90" s="123" t="s">
        <v>147</v>
      </c>
      <c r="F90" s="130"/>
    </row>
    <row r="91" spans="1:10" ht="18.899999999999999" customHeight="1" x14ac:dyDescent="0.3">
      <c r="A91" s="204" t="s">
        <v>104</v>
      </c>
      <c r="B91" s="204"/>
      <c r="C91" s="123" t="s">
        <v>147</v>
      </c>
      <c r="D91" s="123" t="s">
        <v>147</v>
      </c>
      <c r="E91" s="123" t="s">
        <v>147</v>
      </c>
      <c r="F91" s="130"/>
    </row>
    <row r="92" spans="1:10" ht="27.9" customHeight="1" x14ac:dyDescent="0.3">
      <c r="A92" s="195" t="s">
        <v>143</v>
      </c>
      <c r="B92" s="196"/>
      <c r="C92" s="121" t="s">
        <v>26</v>
      </c>
      <c r="D92" s="122"/>
      <c r="E92" s="121" t="s">
        <v>27</v>
      </c>
      <c r="F92" s="121" t="s">
        <v>28</v>
      </c>
    </row>
    <row r="93" spans="1:10" ht="14.4" customHeight="1" x14ac:dyDescent="0.3">
      <c r="A93" s="207" t="s">
        <v>144</v>
      </c>
      <c r="B93" s="208"/>
      <c r="C93" s="1">
        <v>55</v>
      </c>
      <c r="D93" s="27"/>
      <c r="E93" s="4">
        <v>20</v>
      </c>
      <c r="F93" s="3" t="s">
        <v>29</v>
      </c>
    </row>
    <row r="94" spans="1:10" ht="14.4" customHeight="1" x14ac:dyDescent="0.3">
      <c r="A94" s="207" t="s">
        <v>30</v>
      </c>
      <c r="B94" s="208"/>
      <c r="C94" s="1">
        <v>47</v>
      </c>
      <c r="D94" s="27"/>
      <c r="E94" s="4">
        <v>20</v>
      </c>
      <c r="F94" s="3" t="s">
        <v>29</v>
      </c>
    </row>
    <row r="95" spans="1:10" ht="14.4" customHeight="1" x14ac:dyDescent="0.3">
      <c r="A95" s="207" t="s">
        <v>31</v>
      </c>
      <c r="B95" s="208"/>
      <c r="C95" s="1">
        <v>15</v>
      </c>
      <c r="D95" s="27"/>
      <c r="E95" s="5">
        <v>0</v>
      </c>
      <c r="F95" s="6"/>
    </row>
    <row r="96" spans="1:10" ht="14.4" customHeight="1" x14ac:dyDescent="0.3">
      <c r="A96" s="207" t="s">
        <v>32</v>
      </c>
      <c r="B96" s="208"/>
      <c r="C96" s="1">
        <v>55</v>
      </c>
      <c r="D96" s="27"/>
      <c r="E96" s="5">
        <v>0</v>
      </c>
      <c r="F96" s="6"/>
    </row>
    <row r="97" spans="1:6" ht="27.6" x14ac:dyDescent="0.3">
      <c r="A97" s="207" t="s">
        <v>33</v>
      </c>
      <c r="B97" s="208"/>
      <c r="C97" s="1">
        <v>40</v>
      </c>
      <c r="D97" s="27"/>
      <c r="E97" s="4">
        <v>30</v>
      </c>
      <c r="F97" s="3" t="s">
        <v>34</v>
      </c>
    </row>
    <row r="98" spans="1:6" ht="27.6" x14ac:dyDescent="0.3">
      <c r="A98" s="207" t="s">
        <v>35</v>
      </c>
      <c r="B98" s="208"/>
      <c r="C98" s="1">
        <v>40</v>
      </c>
      <c r="D98" s="27"/>
      <c r="E98" s="4">
        <v>30</v>
      </c>
      <c r="F98" s="3" t="s">
        <v>34</v>
      </c>
    </row>
    <row r="99" spans="1:6" ht="27.6" x14ac:dyDescent="0.3">
      <c r="A99" s="214" t="s">
        <v>36</v>
      </c>
      <c r="B99" s="215"/>
      <c r="C99" s="9"/>
      <c r="D99" s="9"/>
      <c r="E99" s="9"/>
      <c r="F99" s="28" t="s">
        <v>37</v>
      </c>
    </row>
    <row r="100" spans="1:6" ht="66" customHeight="1" x14ac:dyDescent="0.3">
      <c r="A100" s="213" t="s">
        <v>38</v>
      </c>
      <c r="B100" s="213"/>
      <c r="C100" s="61" t="s">
        <v>39</v>
      </c>
      <c r="D100" s="62"/>
      <c r="E100" s="62"/>
      <c r="F100" s="62" t="s">
        <v>40</v>
      </c>
    </row>
    <row r="101" spans="1:6" ht="136.65" customHeight="1" x14ac:dyDescent="0.3">
      <c r="A101" s="213" t="s">
        <v>41</v>
      </c>
      <c r="B101" s="213"/>
      <c r="C101" s="75" t="s">
        <v>39</v>
      </c>
      <c r="D101" s="76"/>
      <c r="E101" s="76"/>
      <c r="F101" s="76" t="s">
        <v>42</v>
      </c>
    </row>
    <row r="102" spans="1:6" ht="49.65" customHeight="1" x14ac:dyDescent="0.3">
      <c r="A102" s="213" t="s">
        <v>43</v>
      </c>
      <c r="B102" s="213"/>
      <c r="C102" s="33">
        <v>739</v>
      </c>
      <c r="D102" s="30"/>
      <c r="E102" s="30"/>
      <c r="F102" s="32" t="s">
        <v>44</v>
      </c>
    </row>
    <row r="103" spans="1:6" ht="32.4" customHeight="1" x14ac:dyDescent="0.3">
      <c r="A103" s="213" t="s">
        <v>45</v>
      </c>
      <c r="B103" s="213"/>
      <c r="C103" s="29" t="s">
        <v>46</v>
      </c>
      <c r="D103" s="30"/>
      <c r="E103" s="30"/>
      <c r="F103" s="31" t="s">
        <v>47</v>
      </c>
    </row>
    <row r="104" spans="1:6" ht="36" customHeight="1" x14ac:dyDescent="0.3">
      <c r="A104" s="213" t="s">
        <v>48</v>
      </c>
      <c r="B104" s="213"/>
      <c r="C104" s="29" t="s">
        <v>49</v>
      </c>
      <c r="D104" s="30"/>
      <c r="E104" s="30"/>
      <c r="F104" s="31" t="s">
        <v>50</v>
      </c>
    </row>
    <row r="105" spans="1:6" ht="35.4" customHeight="1" x14ac:dyDescent="0.3">
      <c r="A105" s="213" t="s">
        <v>51</v>
      </c>
      <c r="B105" s="213"/>
      <c r="C105" s="34" t="s">
        <v>52</v>
      </c>
      <c r="D105" s="35"/>
      <c r="E105" s="35"/>
      <c r="F105" s="54" t="s">
        <v>53</v>
      </c>
    </row>
    <row r="106" spans="1:6" ht="14.4" customHeight="1" x14ac:dyDescent="0.3">
      <c r="A106" s="216" t="s">
        <v>54</v>
      </c>
      <c r="B106" s="217"/>
      <c r="C106" s="55"/>
      <c r="D106" s="56"/>
      <c r="E106" s="56"/>
      <c r="F106" s="56"/>
    </row>
    <row r="107" spans="1:6" ht="14.4" customHeight="1" x14ac:dyDescent="0.3">
      <c r="A107" s="218" t="s">
        <v>55</v>
      </c>
      <c r="B107" s="219"/>
      <c r="C107" s="53"/>
      <c r="F107" s="77"/>
    </row>
    <row r="108" spans="1:6" ht="18.600000000000001" customHeight="1" x14ac:dyDescent="0.3">
      <c r="A108" s="209" t="s">
        <v>56</v>
      </c>
      <c r="B108" s="210"/>
      <c r="C108" s="52"/>
      <c r="D108" s="50"/>
      <c r="E108" s="50"/>
      <c r="F108" s="77"/>
    </row>
    <row r="109" spans="1:6" ht="27.6" customHeight="1" x14ac:dyDescent="0.3">
      <c r="A109" s="209" t="s">
        <v>57</v>
      </c>
      <c r="B109" s="210"/>
      <c r="C109" s="53"/>
      <c r="F109" s="77"/>
    </row>
    <row r="110" spans="1:6" ht="43.65" customHeight="1" x14ac:dyDescent="0.3">
      <c r="A110" s="211" t="s">
        <v>58</v>
      </c>
      <c r="B110" s="212"/>
      <c r="C110" s="60"/>
      <c r="D110" s="51"/>
      <c r="E110" s="51"/>
      <c r="F110" s="51"/>
    </row>
  </sheetData>
  <mergeCells count="65">
    <mergeCell ref="H27:I27"/>
    <mergeCell ref="H25:I25"/>
    <mergeCell ref="H26:I26"/>
    <mergeCell ref="A21:B21"/>
    <mergeCell ref="A22:B22"/>
    <mergeCell ref="A23:B23"/>
    <mergeCell ref="A24:B24"/>
    <mergeCell ref="A107:B107"/>
    <mergeCell ref="A102:B102"/>
    <mergeCell ref="H28:I28"/>
    <mergeCell ref="H6:I6"/>
    <mergeCell ref="H7:I7"/>
    <mergeCell ref="H8:I8"/>
    <mergeCell ref="H9:I9"/>
    <mergeCell ref="H10:I10"/>
    <mergeCell ref="H11:I11"/>
    <mergeCell ref="H12:I12"/>
    <mergeCell ref="H13:I13"/>
    <mergeCell ref="H14:I14"/>
    <mergeCell ref="H15:I15"/>
    <mergeCell ref="H16:I16"/>
    <mergeCell ref="H17:I17"/>
    <mergeCell ref="H18:I18"/>
    <mergeCell ref="A93:B93"/>
    <mergeCell ref="A108:B108"/>
    <mergeCell ref="A109:B109"/>
    <mergeCell ref="A110:B110"/>
    <mergeCell ref="A103:B103"/>
    <mergeCell ref="A104:B104"/>
    <mergeCell ref="A105:B105"/>
    <mergeCell ref="A94:B94"/>
    <mergeCell ref="A95:B95"/>
    <mergeCell ref="A96:B96"/>
    <mergeCell ref="A97:B97"/>
    <mergeCell ref="A98:B98"/>
    <mergeCell ref="A99:B99"/>
    <mergeCell ref="A100:B100"/>
    <mergeCell ref="A101:B101"/>
    <mergeCell ref="A106:B106"/>
    <mergeCell ref="A84:B84"/>
    <mergeCell ref="A85:B85"/>
    <mergeCell ref="A89:B89"/>
    <mergeCell ref="A92:B92"/>
    <mergeCell ref="A26:B26"/>
    <mergeCell ref="A27:B27"/>
    <mergeCell ref="A28:B28"/>
    <mergeCell ref="A86:B86"/>
    <mergeCell ref="A88:B88"/>
    <mergeCell ref="A91:B91"/>
    <mergeCell ref="A90:B90"/>
    <mergeCell ref="A15:B15"/>
    <mergeCell ref="A16:B16"/>
    <mergeCell ref="A17:B17"/>
    <mergeCell ref="A18:B18"/>
    <mergeCell ref="A19:B19"/>
    <mergeCell ref="A10:B10"/>
    <mergeCell ref="A11:B11"/>
    <mergeCell ref="A12:B12"/>
    <mergeCell ref="A13:B13"/>
    <mergeCell ref="A14:B14"/>
    <mergeCell ref="A7:B7"/>
    <mergeCell ref="A8:B8"/>
    <mergeCell ref="A9:B9"/>
    <mergeCell ref="A5:F5"/>
    <mergeCell ref="A6:B6"/>
  </mergeCells>
  <phoneticPr fontId="24" type="noConversion"/>
  <pageMargins left="0.25" right="0.25" top="0.75" bottom="0.75" header="0.3" footer="0.3"/>
  <pageSetup orientation="landscape" r:id="rId1"/>
  <headerFooter>
    <oddFooter>&amp;C_x000D_&amp;1#&amp;"Calibri"&amp;10&amp;K000000 VP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F3EEA-0111-4BB0-9AD9-70F67E760F08}">
  <dimension ref="A1:H25"/>
  <sheetViews>
    <sheetView topLeftCell="A12" workbookViewId="0">
      <selection sqref="A1:H1"/>
    </sheetView>
  </sheetViews>
  <sheetFormatPr defaultRowHeight="14.4" x14ac:dyDescent="0.3"/>
  <cols>
    <col min="2" max="2" width="15.6640625" customWidth="1"/>
    <col min="5" max="5" width="26.88671875" customWidth="1"/>
    <col min="6" max="6" width="23.44140625" customWidth="1"/>
    <col min="7" max="7" width="19.44140625" customWidth="1"/>
    <col min="8" max="8" width="20.88671875" customWidth="1"/>
  </cols>
  <sheetData>
    <row r="1" spans="1:8" ht="30" customHeight="1" thickBot="1" x14ac:dyDescent="0.35">
      <c r="A1" s="223" t="s">
        <v>210</v>
      </c>
      <c r="B1" s="224"/>
      <c r="C1" s="224"/>
      <c r="D1" s="224"/>
      <c r="E1" s="224"/>
      <c r="F1" s="224"/>
      <c r="G1" s="224"/>
      <c r="H1" s="224"/>
    </row>
    <row r="2" spans="1:8" x14ac:dyDescent="0.3">
      <c r="A2" s="245" t="s">
        <v>148</v>
      </c>
      <c r="B2" s="245" t="s">
        <v>149</v>
      </c>
      <c r="C2" s="245" t="s">
        <v>150</v>
      </c>
      <c r="D2" s="247"/>
      <c r="E2" s="245" t="s">
        <v>151</v>
      </c>
      <c r="F2" s="138" t="s">
        <v>152</v>
      </c>
      <c r="G2" s="140" t="s">
        <v>154</v>
      </c>
      <c r="H2" s="142" t="s">
        <v>156</v>
      </c>
    </row>
    <row r="3" spans="1:8" ht="29.4" thickBot="1" x14ac:dyDescent="0.35">
      <c r="A3" s="246"/>
      <c r="B3" s="246"/>
      <c r="C3" s="246"/>
      <c r="D3" s="248"/>
      <c r="E3" s="246"/>
      <c r="F3" s="139" t="s">
        <v>153</v>
      </c>
      <c r="G3" s="141" t="s">
        <v>155</v>
      </c>
      <c r="H3" s="143" t="s">
        <v>157</v>
      </c>
    </row>
    <row r="4" spans="1:8" ht="27.6" x14ac:dyDescent="0.3">
      <c r="A4" s="232" t="s">
        <v>158</v>
      </c>
      <c r="B4" s="146" t="s">
        <v>159</v>
      </c>
      <c r="C4" s="234">
        <v>14.99</v>
      </c>
      <c r="D4" s="228"/>
      <c r="E4" s="230" t="s">
        <v>161</v>
      </c>
      <c r="F4" s="149" t="s">
        <v>162</v>
      </c>
      <c r="G4" s="152" t="s">
        <v>164</v>
      </c>
      <c r="H4" s="242" t="s">
        <v>168</v>
      </c>
    </row>
    <row r="5" spans="1:8" ht="27.6" x14ac:dyDescent="0.3">
      <c r="A5" s="238"/>
      <c r="B5" s="146" t="s">
        <v>160</v>
      </c>
      <c r="C5" s="239"/>
      <c r="D5" s="240"/>
      <c r="E5" s="241"/>
      <c r="F5" s="149" t="s">
        <v>163</v>
      </c>
      <c r="G5" s="153" t="s">
        <v>165</v>
      </c>
      <c r="H5" s="243"/>
    </row>
    <row r="6" spans="1:8" x14ac:dyDescent="0.3">
      <c r="A6" s="238"/>
      <c r="B6" s="147"/>
      <c r="C6" s="239"/>
      <c r="D6" s="240"/>
      <c r="E6" s="241"/>
      <c r="F6" s="150"/>
      <c r="G6" s="152" t="s">
        <v>164</v>
      </c>
      <c r="H6" s="243"/>
    </row>
    <row r="7" spans="1:8" ht="27.6" x14ac:dyDescent="0.3">
      <c r="A7" s="238"/>
      <c r="B7" s="147"/>
      <c r="C7" s="239"/>
      <c r="D7" s="240"/>
      <c r="E7" s="241"/>
      <c r="F7" s="150"/>
      <c r="G7" s="153" t="s">
        <v>166</v>
      </c>
      <c r="H7" s="243"/>
    </row>
    <row r="8" spans="1:8" ht="28.2" thickBot="1" x14ac:dyDescent="0.35">
      <c r="A8" s="233"/>
      <c r="B8" s="148"/>
      <c r="C8" s="235"/>
      <c r="D8" s="229"/>
      <c r="E8" s="231"/>
      <c r="F8" s="151"/>
      <c r="G8" s="154" t="s">
        <v>167</v>
      </c>
      <c r="H8" s="244"/>
    </row>
    <row r="9" spans="1:8" ht="27.6" x14ac:dyDescent="0.3">
      <c r="A9" s="232" t="s">
        <v>169</v>
      </c>
      <c r="B9" s="146" t="s">
        <v>170</v>
      </c>
      <c r="C9" s="234">
        <v>19.989999999999998</v>
      </c>
      <c r="D9" s="228"/>
      <c r="E9" s="230" t="s">
        <v>172</v>
      </c>
      <c r="F9" s="236" t="s">
        <v>173</v>
      </c>
      <c r="G9" s="158" t="s">
        <v>174</v>
      </c>
      <c r="H9" s="228"/>
    </row>
    <row r="10" spans="1:8" ht="28.2" thickBot="1" x14ac:dyDescent="0.35">
      <c r="A10" s="233"/>
      <c r="B10" s="156" t="s">
        <v>171</v>
      </c>
      <c r="C10" s="235"/>
      <c r="D10" s="229"/>
      <c r="E10" s="231"/>
      <c r="F10" s="237"/>
      <c r="G10" s="159" t="s">
        <v>175</v>
      </c>
      <c r="H10" s="229"/>
    </row>
    <row r="11" spans="1:8" ht="41.4" x14ac:dyDescent="0.3">
      <c r="A11" s="232" t="s">
        <v>176</v>
      </c>
      <c r="B11" s="146" t="s">
        <v>177</v>
      </c>
      <c r="C11" s="234">
        <v>24.99</v>
      </c>
      <c r="D11" s="228"/>
      <c r="E11" s="230" t="s">
        <v>179</v>
      </c>
      <c r="F11" s="236" t="s">
        <v>180</v>
      </c>
      <c r="G11" s="228"/>
      <c r="H11" s="228"/>
    </row>
    <row r="12" spans="1:8" ht="28.2" thickBot="1" x14ac:dyDescent="0.35">
      <c r="A12" s="233"/>
      <c r="B12" s="156" t="s">
        <v>178</v>
      </c>
      <c r="C12" s="235"/>
      <c r="D12" s="229"/>
      <c r="E12" s="231"/>
      <c r="F12" s="237"/>
      <c r="G12" s="229"/>
      <c r="H12" s="229"/>
    </row>
    <row r="13" spans="1:8" ht="55.2" x14ac:dyDescent="0.3">
      <c r="A13" s="232" t="s">
        <v>181</v>
      </c>
      <c r="B13" s="146" t="s">
        <v>182</v>
      </c>
      <c r="C13" s="234">
        <v>29.99</v>
      </c>
      <c r="D13" s="228"/>
      <c r="E13" s="230" t="s">
        <v>184</v>
      </c>
      <c r="F13" s="157" t="s">
        <v>185</v>
      </c>
      <c r="G13" s="228"/>
      <c r="H13" s="228"/>
    </row>
    <row r="14" spans="1:8" ht="27.6" x14ac:dyDescent="0.3">
      <c r="A14" s="238"/>
      <c r="B14" s="146" t="s">
        <v>183</v>
      </c>
      <c r="C14" s="239"/>
      <c r="D14" s="240"/>
      <c r="E14" s="241"/>
      <c r="F14" s="160"/>
      <c r="G14" s="240"/>
      <c r="H14" s="240"/>
    </row>
    <row r="15" spans="1:8" x14ac:dyDescent="0.3">
      <c r="A15" s="238"/>
      <c r="B15" s="147"/>
      <c r="C15" s="239"/>
      <c r="D15" s="240"/>
      <c r="E15" s="241"/>
      <c r="F15" s="161" t="s">
        <v>186</v>
      </c>
      <c r="G15" s="240"/>
      <c r="H15" s="240"/>
    </row>
    <row r="16" spans="1:8" x14ac:dyDescent="0.3">
      <c r="A16" s="238"/>
      <c r="B16" s="147"/>
      <c r="C16" s="239"/>
      <c r="D16" s="240"/>
      <c r="E16" s="241"/>
      <c r="F16" s="160"/>
      <c r="G16" s="240"/>
      <c r="H16" s="240"/>
    </row>
    <row r="17" spans="1:8" ht="15" thickBot="1" x14ac:dyDescent="0.35">
      <c r="A17" s="233"/>
      <c r="B17" s="148"/>
      <c r="C17" s="235"/>
      <c r="D17" s="229"/>
      <c r="E17" s="231"/>
      <c r="F17" s="162" t="s">
        <v>187</v>
      </c>
      <c r="G17" s="229"/>
      <c r="H17" s="229"/>
    </row>
    <row r="18" spans="1:8" ht="55.2" x14ac:dyDescent="0.3">
      <c r="A18" s="232" t="s">
        <v>188</v>
      </c>
      <c r="B18" s="146" t="s">
        <v>189</v>
      </c>
      <c r="C18" s="234">
        <v>34.99</v>
      </c>
      <c r="D18" s="228"/>
      <c r="E18" s="230" t="s">
        <v>191</v>
      </c>
      <c r="F18" s="236" t="s">
        <v>192</v>
      </c>
      <c r="G18" s="228"/>
      <c r="H18" s="228"/>
    </row>
    <row r="19" spans="1:8" ht="28.2" thickBot="1" x14ac:dyDescent="0.35">
      <c r="A19" s="233"/>
      <c r="B19" s="156" t="s">
        <v>190</v>
      </c>
      <c r="C19" s="235"/>
      <c r="D19" s="229"/>
      <c r="E19" s="231"/>
      <c r="F19" s="237"/>
      <c r="G19" s="229"/>
      <c r="H19" s="229"/>
    </row>
    <row r="20" spans="1:8" ht="55.2" x14ac:dyDescent="0.3">
      <c r="A20" s="232" t="s">
        <v>193</v>
      </c>
      <c r="B20" s="146" t="s">
        <v>194</v>
      </c>
      <c r="C20" s="234">
        <v>39.99</v>
      </c>
      <c r="D20" s="228"/>
      <c r="E20" s="230" t="s">
        <v>196</v>
      </c>
      <c r="F20" s="157" t="s">
        <v>197</v>
      </c>
      <c r="G20" s="228"/>
      <c r="H20" s="155" t="s">
        <v>197</v>
      </c>
    </row>
    <row r="21" spans="1:8" ht="28.2" thickBot="1" x14ac:dyDescent="0.35">
      <c r="A21" s="233"/>
      <c r="B21" s="156" t="s">
        <v>195</v>
      </c>
      <c r="C21" s="235"/>
      <c r="D21" s="229"/>
      <c r="E21" s="231"/>
      <c r="F21" s="163" t="s">
        <v>198</v>
      </c>
      <c r="G21" s="229"/>
      <c r="H21" s="164" t="s">
        <v>199</v>
      </c>
    </row>
    <row r="22" spans="1:8" ht="15" thickBot="1" x14ac:dyDescent="0.35">
      <c r="A22" s="144"/>
      <c r="B22" s="145"/>
      <c r="C22" s="165"/>
      <c r="D22" s="166"/>
      <c r="E22" s="156" t="s">
        <v>200</v>
      </c>
      <c r="F22" s="167" t="s">
        <v>192</v>
      </c>
      <c r="G22" s="166"/>
      <c r="H22" s="168" t="s">
        <v>201</v>
      </c>
    </row>
    <row r="23" spans="1:8" x14ac:dyDescent="0.3">
      <c r="A23" s="225"/>
      <c r="B23" s="226" t="s">
        <v>202</v>
      </c>
      <c r="C23" s="227"/>
      <c r="D23" s="228"/>
      <c r="E23" s="230" t="s">
        <v>203</v>
      </c>
      <c r="F23" s="228"/>
      <c r="G23" s="169" t="s">
        <v>204</v>
      </c>
      <c r="H23" s="155" t="s">
        <v>206</v>
      </c>
    </row>
    <row r="24" spans="1:8" ht="26.25" customHeight="1" thickBot="1" x14ac:dyDescent="0.35">
      <c r="A24" s="225"/>
      <c r="B24" s="226"/>
      <c r="C24" s="227"/>
      <c r="D24" s="229"/>
      <c r="E24" s="231"/>
      <c r="F24" s="229"/>
      <c r="G24" s="170" t="s">
        <v>205</v>
      </c>
      <c r="H24" s="164" t="s">
        <v>207</v>
      </c>
    </row>
    <row r="25" spans="1:8" ht="15" thickBot="1" x14ac:dyDescent="0.35">
      <c r="A25" s="144"/>
      <c r="B25" s="145"/>
      <c r="C25" s="165"/>
      <c r="D25" s="166"/>
      <c r="E25" s="156" t="s">
        <v>208</v>
      </c>
      <c r="F25" s="166"/>
      <c r="G25" s="166"/>
      <c r="H25" s="171" t="s">
        <v>209</v>
      </c>
    </row>
  </sheetData>
  <mergeCells count="48">
    <mergeCell ref="A2:A3"/>
    <mergeCell ref="B2:B3"/>
    <mergeCell ref="C2:C3"/>
    <mergeCell ref="D2:D3"/>
    <mergeCell ref="E2:E3"/>
    <mergeCell ref="H4:H8"/>
    <mergeCell ref="A9:A10"/>
    <mergeCell ref="C9:C10"/>
    <mergeCell ref="D9:D10"/>
    <mergeCell ref="E9:E10"/>
    <mergeCell ref="F9:F10"/>
    <mergeCell ref="H9:H10"/>
    <mergeCell ref="A4:A8"/>
    <mergeCell ref="C4:C8"/>
    <mergeCell ref="D4:D8"/>
    <mergeCell ref="E4:E8"/>
    <mergeCell ref="E18:E19"/>
    <mergeCell ref="F18:F19"/>
    <mergeCell ref="G18:G19"/>
    <mergeCell ref="H11:H12"/>
    <mergeCell ref="A13:A17"/>
    <mergeCell ref="C13:C17"/>
    <mergeCell ref="D13:D17"/>
    <mergeCell ref="E13:E17"/>
    <mergeCell ref="G13:G17"/>
    <mergeCell ref="H13:H17"/>
    <mergeCell ref="A11:A12"/>
    <mergeCell ref="C11:C12"/>
    <mergeCell ref="D11:D12"/>
    <mergeCell ref="E11:E12"/>
    <mergeCell ref="F11:F12"/>
    <mergeCell ref="G11:G12"/>
    <mergeCell ref="A1:H1"/>
    <mergeCell ref="A23:A24"/>
    <mergeCell ref="B23:B24"/>
    <mergeCell ref="C23:C24"/>
    <mergeCell ref="D23:D24"/>
    <mergeCell ref="E23:E24"/>
    <mergeCell ref="F23:F24"/>
    <mergeCell ref="H18:H19"/>
    <mergeCell ref="A20:A21"/>
    <mergeCell ref="C20:C21"/>
    <mergeCell ref="D20:D21"/>
    <mergeCell ref="E20:E21"/>
    <mergeCell ref="G20:G21"/>
    <mergeCell ref="A18:A19"/>
    <mergeCell ref="C18:C19"/>
    <mergeCell ref="D18:D19"/>
  </mergeCells>
  <pageMargins left="0.7" right="0.7" top="0.75" bottom="0.75" header="0.3" footer="0.3"/>
  <pageSetup orientation="portrait" r:id="rId1"/>
  <headerFooter>
    <oddFooter>&amp;C_x000D_&amp;1#&amp;"Calibri"&amp;10&amp;K000000 VP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9AEA-4E88-43B6-BEB1-940480E522B4}">
  <dimension ref="A1:B6"/>
  <sheetViews>
    <sheetView zoomScale="121" zoomScaleNormal="110" workbookViewId="0">
      <selection activeCell="E11" sqref="E11"/>
    </sheetView>
  </sheetViews>
  <sheetFormatPr defaultRowHeight="14.4" x14ac:dyDescent="0.3"/>
  <cols>
    <col min="1" max="1" width="25.88671875" customWidth="1"/>
    <col min="2" max="2" width="35.33203125" customWidth="1"/>
  </cols>
  <sheetData>
    <row r="1" spans="1:2" x14ac:dyDescent="0.3">
      <c r="A1" s="172" t="s">
        <v>211</v>
      </c>
      <c r="B1" s="172" t="s">
        <v>212</v>
      </c>
    </row>
    <row r="3" spans="1:2" x14ac:dyDescent="0.3">
      <c r="A3" t="s">
        <v>216</v>
      </c>
      <c r="B3" t="s">
        <v>215</v>
      </c>
    </row>
    <row r="4" spans="1:2" x14ac:dyDescent="0.3">
      <c r="A4" t="s">
        <v>217</v>
      </c>
      <c r="B4" t="s">
        <v>215</v>
      </c>
    </row>
    <row r="5" spans="1:2" x14ac:dyDescent="0.3">
      <c r="A5" t="s">
        <v>218</v>
      </c>
      <c r="B5" t="s">
        <v>215</v>
      </c>
    </row>
    <row r="6" spans="1:2" ht="28.8" x14ac:dyDescent="0.3">
      <c r="A6" s="173" t="s">
        <v>220</v>
      </c>
      <c r="B6" t="s">
        <v>215</v>
      </c>
    </row>
  </sheetData>
  <pageMargins left="0.7" right="0.7" top="0.75" bottom="0.75" header="0.3" footer="0.3"/>
  <pageSetup orientation="portrait" r:id="rId1"/>
  <headerFooter>
    <oddFooter>&amp;C_x000D_&amp;1#&amp;"Calibri"&amp;10&amp;K000000 VP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8C0BE-CDFE-4E05-9FC8-56DB67947C58}">
  <dimension ref="A1:D17"/>
  <sheetViews>
    <sheetView topLeftCell="A8" workbookViewId="0">
      <selection activeCell="D2" sqref="D2"/>
    </sheetView>
  </sheetViews>
  <sheetFormatPr defaultRowHeight="14.4" x14ac:dyDescent="0.3"/>
  <cols>
    <col min="1" max="1" width="31.44140625" customWidth="1"/>
    <col min="2" max="2" width="52.33203125" customWidth="1"/>
    <col min="3" max="3" width="25.44140625" customWidth="1"/>
    <col min="4" max="4" width="30.44140625" customWidth="1"/>
  </cols>
  <sheetData>
    <row r="1" spans="1:4" x14ac:dyDescent="0.3">
      <c r="A1" s="175" t="s">
        <v>221</v>
      </c>
      <c r="B1" s="175" t="s">
        <v>10</v>
      </c>
      <c r="C1" s="175" t="s">
        <v>222</v>
      </c>
      <c r="D1" s="175"/>
    </row>
    <row r="2" spans="1:4" ht="102.6" customHeight="1" x14ac:dyDescent="0.3">
      <c r="A2" s="174" t="s">
        <v>223</v>
      </c>
      <c r="B2" s="176" t="s">
        <v>224</v>
      </c>
      <c r="C2" s="182" t="s">
        <v>225</v>
      </c>
    </row>
    <row r="3" spans="1:4" ht="82.8" x14ac:dyDescent="0.3">
      <c r="A3" s="174" t="s">
        <v>226</v>
      </c>
      <c r="B3" s="176" t="s">
        <v>227</v>
      </c>
      <c r="C3" s="182" t="s">
        <v>228</v>
      </c>
    </row>
    <row r="4" spans="1:4" ht="53.4" customHeight="1" x14ac:dyDescent="0.3">
      <c r="A4" s="177" t="s">
        <v>230</v>
      </c>
      <c r="B4" s="178" t="s">
        <v>229</v>
      </c>
      <c r="C4" s="182" t="s">
        <v>232</v>
      </c>
      <c r="D4" s="179"/>
    </row>
    <row r="5" spans="1:4" ht="54.9" customHeight="1" thickBot="1" x14ac:dyDescent="0.35">
      <c r="A5" s="177" t="s">
        <v>231</v>
      </c>
      <c r="B5" s="178" t="s">
        <v>229</v>
      </c>
      <c r="C5" s="183" t="s">
        <v>233</v>
      </c>
      <c r="D5" s="179"/>
    </row>
    <row r="6" spans="1:4" ht="69.599999999999994" thickBot="1" x14ac:dyDescent="0.35">
      <c r="A6" s="180" t="s">
        <v>234</v>
      </c>
      <c r="B6" s="181" t="s">
        <v>235</v>
      </c>
      <c r="C6" s="182" t="s">
        <v>236</v>
      </c>
      <c r="D6" s="179"/>
    </row>
    <row r="7" spans="1:4" ht="69.599999999999994" thickBot="1" x14ac:dyDescent="0.35">
      <c r="A7" s="180" t="s">
        <v>237</v>
      </c>
      <c r="B7" s="181" t="s">
        <v>235</v>
      </c>
      <c r="C7" s="183" t="s">
        <v>238</v>
      </c>
    </row>
    <row r="8" spans="1:4" ht="48.9" customHeight="1" x14ac:dyDescent="0.3">
      <c r="A8" s="180" t="s">
        <v>239</v>
      </c>
      <c r="B8" s="176" t="s">
        <v>241</v>
      </c>
      <c r="C8" s="182" t="s">
        <v>242</v>
      </c>
    </row>
    <row r="9" spans="1:4" ht="54.6" customHeight="1" x14ac:dyDescent="0.3">
      <c r="A9" s="177" t="s">
        <v>240</v>
      </c>
      <c r="B9" s="176" t="s">
        <v>241</v>
      </c>
      <c r="C9" s="182" t="s">
        <v>243</v>
      </c>
    </row>
    <row r="10" spans="1:4" ht="82.8" x14ac:dyDescent="0.3">
      <c r="A10" s="177" t="s">
        <v>253</v>
      </c>
      <c r="B10" s="176" t="s">
        <v>255</v>
      </c>
      <c r="C10" s="182" t="s">
        <v>254</v>
      </c>
    </row>
    <row r="11" spans="1:4" ht="50.1" customHeight="1" x14ac:dyDescent="0.3">
      <c r="A11" s="180" t="s">
        <v>244</v>
      </c>
      <c r="B11" s="176" t="s">
        <v>245</v>
      </c>
      <c r="C11" s="182" t="s">
        <v>246</v>
      </c>
    </row>
    <row r="12" spans="1:4" ht="151.80000000000001" x14ac:dyDescent="0.3">
      <c r="A12" s="174" t="s">
        <v>247</v>
      </c>
      <c r="B12" s="176" t="s">
        <v>249</v>
      </c>
      <c r="C12" s="182" t="s">
        <v>250</v>
      </c>
    </row>
    <row r="13" spans="1:4" ht="179.4" x14ac:dyDescent="0.3">
      <c r="A13" s="174" t="s">
        <v>248</v>
      </c>
      <c r="B13" s="176" t="s">
        <v>251</v>
      </c>
      <c r="C13" s="182" t="s">
        <v>252</v>
      </c>
    </row>
    <row r="14" spans="1:4" x14ac:dyDescent="0.3">
      <c r="A14" s="174"/>
      <c r="B14" s="174"/>
      <c r="C14" s="174"/>
    </row>
    <row r="15" spans="1:4" x14ac:dyDescent="0.3">
      <c r="A15" s="174"/>
      <c r="B15" s="174"/>
      <c r="C15" s="174"/>
    </row>
    <row r="16" spans="1:4" x14ac:dyDescent="0.3">
      <c r="A16" s="174"/>
      <c r="B16" s="174"/>
      <c r="C16" s="174"/>
    </row>
    <row r="17" spans="1:3" x14ac:dyDescent="0.3">
      <c r="A17" s="174"/>
      <c r="B17" s="174"/>
      <c r="C17" s="174"/>
    </row>
  </sheetData>
  <pageMargins left="0.7" right="0.7" top="0.75" bottom="0.75" header="0.3" footer="0.3"/>
  <pageSetup orientation="portrait" r:id="rId1"/>
  <headerFooter>
    <oddFooter>&amp;C_x000D_&amp;1#&amp;"Calibri"&amp;10&amp;K000000 VP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4c39503-3629-4c9f-be7e-2a6e27a8e5fe">
      <Terms xmlns="http://schemas.microsoft.com/office/infopath/2007/PartnerControls"/>
    </lcf76f155ced4ddcb4097134ff3c332f>
    <TaxCatchAll xmlns="41a605bb-6be9-44f8-ba54-b8a7a59fb15b" xsi:nil="true"/>
    <PublishedDate xmlns="54c39503-3629-4c9f-be7e-2a6e27a8e5fe">2024-05-15T15:10:00+00:00</PublishedDate>
    <ErrorDetails xmlns="54c39503-3629-4c9f-be7e-2a6e27a8e5fe" xsi:nil="true"/>
    <PublishedState xmlns="54c39503-3629-4c9f-be7e-2a6e27a8e5fe">Processing</PublishedState>
    <DocumentType xmlns="54c39503-3629-4c9f-be7e-2a6e27a8e5fe">Pricing</DocumentType>
    <NeedsPublishing xmlns="54c39503-3629-4c9f-be7e-2a6e27a8e5fe" xsi:nil="true"/>
    <FolderType xmlns="54c39503-3629-4c9f-be7e-2a6e27a8e5fe" xsi:nil="true"/>
    <SalesforceID xmlns="54c39503-3629-4c9f-be7e-2a6e27a8e5fe" xsi:nil="true"/>
    <PublishedLink xmlns="54c39503-3629-4c9f-be7e-2a6e27a8e5fe">
      <Url>https://files.sourcewell.org/public/Shared Documents/Solicitations/051922-10521/051922-VRG/Additional Documents/Copy of Sourcewell Pricing with Live Services Product Additions.xlsx</Url>
      <Description>https://files.sourcewell.org/public/Shared Documents/Solicitations/051922-10521/051922-VRG/Additional Documents/Copy of Sourcewell Pricing with Live Services Product Additions.xlsx</Description>
    </PublishedLink>
    <CampaignType xmlns="54c39503-3629-4c9f-be7e-2a6e27a8e5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3440679D17D9845B93CDF7A8624354B" ma:contentTypeVersion="29" ma:contentTypeDescription="Create a new document." ma:contentTypeScope="" ma:versionID="d1b0991614f4019952fb0604dc2b318e">
  <xsd:schema xmlns:xsd="http://www.w3.org/2001/XMLSchema" xmlns:xs="http://www.w3.org/2001/XMLSchema" xmlns:p="http://schemas.microsoft.com/office/2006/metadata/properties" xmlns:ns2="54c39503-3629-4c9f-be7e-2a6e27a8e5fe" xmlns:ns3="41a605bb-6be9-44f8-ba54-b8a7a59fb15b" targetNamespace="http://schemas.microsoft.com/office/2006/metadata/properties" ma:root="true" ma:fieldsID="6a759e733b93ab8fece61d45b5fc0ad4" ns2:_="" ns3:_="">
    <xsd:import namespace="54c39503-3629-4c9f-be7e-2a6e27a8e5fe"/>
    <xsd:import namespace="41a605bb-6be9-44f8-ba54-b8a7a59fb15b"/>
    <xsd:element name="properties">
      <xsd:complexType>
        <xsd:sequence>
          <xsd:element name="documentManagement">
            <xsd:complexType>
              <xsd:all>
                <xsd:element ref="ns2:SalesforceID" minOccurs="0"/>
                <xsd:element ref="ns2:DocumentType" minOccurs="0"/>
                <xsd:element ref="ns2:FolderType" minOccurs="0"/>
                <xsd:element ref="ns2:PublishedDate" minOccurs="0"/>
                <xsd:element ref="ns2:PublishedState" minOccurs="0"/>
                <xsd:element ref="ns2:PublishedLink" minOccurs="0"/>
                <xsd:element ref="ns2:NeedsPublishing" minOccurs="0"/>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3:SharedWithUsers" minOccurs="0"/>
                <xsd:element ref="ns3:SharedWithDetails" minOccurs="0"/>
                <xsd:element ref="ns2:CampaignType" minOccurs="0"/>
                <xsd:element ref="ns2:MediaServiceObjectDetectorVersions" minOccurs="0"/>
                <xsd:element ref="ns2:Error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39503-3629-4c9f-be7e-2a6e27a8e5fe" elementFormDefault="qualified">
    <xsd:import namespace="http://schemas.microsoft.com/office/2006/documentManagement/types"/>
    <xsd:import namespace="http://schemas.microsoft.com/office/infopath/2007/PartnerControls"/>
    <xsd:element name="SalesforceID" ma:index="8" nillable="true" ma:displayName="SalesforceID" ma:internalName="SalesforceID">
      <xsd:simpleType>
        <xsd:restriction base="dms:Text">
          <xsd:maxLength value="255"/>
        </xsd:restriction>
      </xsd:simpleType>
    </xsd:element>
    <xsd:element name="DocumentType" ma:index="9" nillable="true" ma:displayName="DocumentType" ma:internalName="DocumentType">
      <xsd:simpleType>
        <xsd:restriction base="dms:Text">
          <xsd:maxLength value="255"/>
        </xsd:restriction>
      </xsd:simpleType>
    </xsd:element>
    <xsd:element name="FolderType" ma:index="10" nillable="true" ma:displayName="FolderType" ma:internalName="FolderType">
      <xsd:simpleType>
        <xsd:restriction base="dms:Text">
          <xsd:maxLength value="255"/>
        </xsd:restriction>
      </xsd:simpleType>
    </xsd:element>
    <xsd:element name="PublishedDate" ma:index="11" nillable="true" ma:displayName="PublishedDate" ma:format="DateTime" ma:internalName="PublishedDate">
      <xsd:simpleType>
        <xsd:restriction base="dms:DateTime"/>
      </xsd:simpleType>
    </xsd:element>
    <xsd:element name="PublishedState" ma:index="12" nillable="true" ma:displayName="PublishedState" ma:internalName="PublishedState">
      <xsd:simpleType>
        <xsd:restriction base="dms:Text">
          <xsd:maxLength value="255"/>
        </xsd:restriction>
      </xsd:simpleType>
    </xsd:element>
    <xsd:element name="PublishedLink" ma:index="13" nillable="true" ma:displayName="PublishedLink" ma:format="Hyperlink" ma:internalName="PublishedLink">
      <xsd:complexType>
        <xsd:complexContent>
          <xsd:extension base="dms:URL">
            <xsd:sequence>
              <xsd:element name="Url" type="dms:ValidUrl" minOccurs="0" nillable="true"/>
              <xsd:element name="Description" type="xsd:string" nillable="true"/>
            </xsd:sequence>
          </xsd:extension>
        </xsd:complexContent>
      </xsd:complexType>
    </xsd:element>
    <xsd:element name="NeedsPublishing" ma:index="14" nillable="true" ma:displayName="NeedsPublishing" ma:internalName="NeedsPublishing">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40b0177-dd33-438c-912e-8b68433a1ec9" ma:termSetId="09814cd3-568e-fe90-9814-8d621ff8fb84" ma:anchorId="fba54fb3-c3e1-fe81-a776-ca4b69148c4d" ma:open="true" ma:isKeyword="false">
      <xsd:complexType>
        <xsd:sequence>
          <xsd:element ref="pc:Terms" minOccurs="0" maxOccurs="1"/>
        </xsd:sequence>
      </xsd:complexType>
    </xsd:element>
    <xsd:element name="CampaignType" ma:index="27" nillable="true" ma:displayName="CampaignType" ma:format="Dropdown" ma:internalName="CampaignType">
      <xsd:simpleType>
        <xsd:restriction base="dms:Text">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ErrorDetails" ma:index="29" nillable="true" ma:displayName="ErrorDetails" ma:format="Dropdown" ma:internalName="ErrorDetails">
      <xsd:simpleType>
        <xsd:restriction base="dms:Note"/>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a605bb-6be9-44f8-ba54-b8a7a59fb15b"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c92a982-865e-4faa-9f92-8bb811f148f2}" ma:internalName="TaxCatchAll" ma:showField="CatchAllData" ma:web="41a605bb-6be9-44f8-ba54-b8a7a59fb15b">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2D6031-426C-4725-B148-8FF8E8E635FB}">
  <ds:schemaRefs>
    <ds:schemaRef ds:uri="http://schemas.microsoft.com/office/2006/metadata/properties"/>
    <ds:schemaRef ds:uri="http://schemas.microsoft.com/office/infopath/2007/PartnerControls"/>
    <ds:schemaRef ds:uri="b72eaf27-166e-42f4-8efa-8a645ac69a29"/>
    <ds:schemaRef ds:uri="5247ea59-7632-48e6-bc00-72f15bb7fb38"/>
    <ds:schemaRef ds:uri="80a22e9a-d145-459c-b471-f24524cca8b6"/>
    <ds:schemaRef ds:uri="http://schemas.microsoft.com/sharepoint/v3/fields"/>
    <ds:schemaRef ds:uri="http://schemas.microsoft.com/sharepoint/v3"/>
  </ds:schemaRefs>
</ds:datastoreItem>
</file>

<file path=customXml/itemProps2.xml><?xml version="1.0" encoding="utf-8"?>
<ds:datastoreItem xmlns:ds="http://schemas.openxmlformats.org/officeDocument/2006/customXml" ds:itemID="{CDA37349-6A8A-4CCA-A36F-0B5CD68A3F85}"/>
</file>

<file path=customXml/itemProps3.xml><?xml version="1.0" encoding="utf-8"?>
<ds:datastoreItem xmlns:ds="http://schemas.openxmlformats.org/officeDocument/2006/customXml" ds:itemID="{3A92BED7-1E84-4D6C-9150-E5A4C5EEE4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Engage, Ignite, Core Platform</vt:lpstr>
      <vt:lpstr>VP+ Partner Bundle</vt:lpstr>
      <vt:lpstr>Product Deletions &amp; Rationale</vt:lpstr>
      <vt:lpstr>Live Services Product Additions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ProposalLink Print Report</dc:title>
  <dc:subject/>
  <dc:creator>Mark Wenger</dc:creator>
  <cp:keywords/>
  <dc:description/>
  <cp:lastModifiedBy>Courtney Mann</cp:lastModifiedBy>
  <cp:revision/>
  <dcterms:created xsi:type="dcterms:W3CDTF">2018-08-03T19:42:56Z</dcterms:created>
  <dcterms:modified xsi:type="dcterms:W3CDTF">2024-07-18T15:23:54Z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0x010100C3440679D17D9845B93CDF7A8624354B</vt:lpwstr>
  </property>
  <property fmtid="{D5CDD505-2E9C-101B-9397-08002B2CF9AE}" pid="3" name="MediaServiceImageTags">
    <vt:lpwstr/>
  </property>
  <property fmtid="{D5CDD505-2E9C-101B-9397-08002B2CF9AE}" pid="4" name="MSIP_Label_8fd5d740-1f91-42f3-8bc2-c5b5cb8b58e6_Enabled">
    <vt:lpwstr>true</vt:lpwstr>
  </property>
  <property fmtid="{D5CDD505-2E9C-101B-9397-08002B2CF9AE}" pid="5" name="MSIP_Label_8fd5d740-1f91-42f3-8bc2-c5b5cb8b58e6_SetDate">
    <vt:lpwstr>2024-06-24T22:20:28Z</vt:lpwstr>
  </property>
  <property fmtid="{D5CDD505-2E9C-101B-9397-08002B2CF9AE}" pid="6" name="MSIP_Label_8fd5d740-1f91-42f3-8bc2-c5b5cb8b58e6_Method">
    <vt:lpwstr>Standard</vt:lpwstr>
  </property>
  <property fmtid="{D5CDD505-2E9C-101B-9397-08002B2CF9AE}" pid="7" name="MSIP_Label_8fd5d740-1f91-42f3-8bc2-c5b5cb8b58e6_Name">
    <vt:lpwstr>VP Confidential</vt:lpwstr>
  </property>
  <property fmtid="{D5CDD505-2E9C-101B-9397-08002B2CF9AE}" pid="8" name="MSIP_Label_8fd5d740-1f91-42f3-8bc2-c5b5cb8b58e6_SiteId">
    <vt:lpwstr>b123a16e-892b-4cf6-a55a-6f8c7606a035</vt:lpwstr>
  </property>
  <property fmtid="{D5CDD505-2E9C-101B-9397-08002B2CF9AE}" pid="9" name="MSIP_Label_8fd5d740-1f91-42f3-8bc2-c5b5cb8b58e6_ActionId">
    <vt:lpwstr>59d1ddb4-e1ac-4799-bc03-3998033e02df</vt:lpwstr>
  </property>
  <property fmtid="{D5CDD505-2E9C-101B-9397-08002B2CF9AE}" pid="10" name="MSIP_Label_8fd5d740-1f91-42f3-8bc2-c5b5cb8b58e6_ContentBits">
    <vt:lpwstr>2</vt:lpwstr>
  </property>
</Properties>
</file>